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900" windowWidth="13320" windowHeight="9300" tabRatio="614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'Sheet1'!$AV$10:$AZ$375</definedName>
    <definedName name="TABLE" localSheetId="1">'Sheet1'!$BT$4:$BW$276</definedName>
    <definedName name="TABLE_2" localSheetId="0">'Sheet1'!$AV$10:$AZ$377</definedName>
    <definedName name="TABLE_2" localSheetId="1">'Sheet1'!$BT$4:$BW$276</definedName>
    <definedName name="TABLE_3" localSheetId="1">'Sheet1'!$BT$4:$BX$405</definedName>
    <definedName name="TABLE_4" localSheetId="1">'Sheet1'!$BT$4:$BX$405</definedName>
  </definedNames>
  <calcPr fullCalcOnLoad="1"/>
</workbook>
</file>

<file path=xl/comments1.xml><?xml version="1.0" encoding="utf-8"?>
<comments xmlns="http://schemas.openxmlformats.org/spreadsheetml/2006/main">
  <authors>
    <author>Vytenis Aleksandraitis</author>
  </authors>
  <commentList>
    <comment ref="AX374" authorId="0">
      <text>
        <r>
          <rPr>
            <b/>
            <sz val="8"/>
            <rFont val="Tahoma"/>
            <family val="0"/>
          </rPr>
          <t>Vytenis Aleksandraitis: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<sst xmlns="http://schemas.openxmlformats.org/spreadsheetml/2006/main" count="5246" uniqueCount="2355">
  <si>
    <t>BIELIAUSKAS Valdas</t>
  </si>
  <si>
    <t>VILNIUS “Regata”</t>
  </si>
  <si>
    <t>JANUŠONIS Julius</t>
  </si>
  <si>
    <t>JARAMINAS Dainius</t>
  </si>
  <si>
    <t>SYSAS Algirdas</t>
  </si>
  <si>
    <t xml:space="preserve">MALDŪNAS Algirdas </t>
  </si>
  <si>
    <t>ZACHARENKO Viktorija</t>
  </si>
  <si>
    <t>KONDRATAS Ronaldas</t>
  </si>
  <si>
    <t>SAULIS Bronius</t>
  </si>
  <si>
    <t>PASVALYS “Mūša”</t>
  </si>
  <si>
    <t>JANUŠAUSKAS Algimantas</t>
  </si>
  <si>
    <t>BLAŽIŪNAS Juozapas</t>
  </si>
  <si>
    <t>RAMANAUSKIENĖ Virginija</t>
  </si>
  <si>
    <t>SURVILA Albertas</t>
  </si>
  <si>
    <t xml:space="preserve">MOLIS Antanas </t>
  </si>
  <si>
    <t>JURGAITIS Darius</t>
  </si>
  <si>
    <t>KARTICKAS Sigitas</t>
  </si>
  <si>
    <t>JAKŠTYS Motiejus</t>
  </si>
  <si>
    <t xml:space="preserve">ZAKARAS Eugenijus </t>
  </si>
  <si>
    <t>KLAIPĖDA Gonždai</t>
  </si>
  <si>
    <t xml:space="preserve">STRAKŠYS Kazimieras </t>
  </si>
  <si>
    <t xml:space="preserve">ŽIDONIS Mantas </t>
  </si>
  <si>
    <t xml:space="preserve">STAČKŪNAS Gintautas </t>
  </si>
  <si>
    <t>UKMERGĖ Sveikuoliu klubas</t>
  </si>
  <si>
    <t>ŠAKALYS Albinas</t>
  </si>
  <si>
    <t>AMBRAŠKA Liucijus</t>
  </si>
  <si>
    <t>KLIOPKINAS Aurimas</t>
  </si>
  <si>
    <t>ŽIČKUS Arūnas</t>
  </si>
  <si>
    <t>KADUŠKEVIČIUS Jurijus</t>
  </si>
  <si>
    <t>AMBRUTIS Aras</t>
  </si>
  <si>
    <t xml:space="preserve">VENSKUS Algis </t>
  </si>
  <si>
    <t>SOKOL Nikolai</t>
  </si>
  <si>
    <t>ARNAUTOV Artur</t>
  </si>
  <si>
    <t>BARANOVSKIS Andrius</t>
  </si>
  <si>
    <t>VILČINSKAS Jonas</t>
  </si>
  <si>
    <t>ŠARKŪNĖLIS Henrikas</t>
  </si>
  <si>
    <t>ILGINIS Paulius</t>
  </si>
  <si>
    <t>PLUNGĖ “RATS”</t>
  </si>
  <si>
    <t xml:space="preserve">PIPIRAS ARTŪRAS </t>
  </si>
  <si>
    <t>LAURINAVIČIENĖ Asta</t>
  </si>
  <si>
    <t>PAUKŠTYS Bernardas</t>
  </si>
  <si>
    <t>DAUKŠIENĖValerija</t>
  </si>
  <si>
    <t>KIERAS Juozas</t>
  </si>
  <si>
    <t>RADAVIČIUS Marijus</t>
  </si>
  <si>
    <t>LEIPUS Algirdas</t>
  </si>
  <si>
    <t>MIKALAUSKAS Robertas</t>
  </si>
  <si>
    <t>SVIDERSKIS Gintaras</t>
  </si>
  <si>
    <t>VILNIUS “Žalieji ežerai”</t>
  </si>
  <si>
    <t xml:space="preserve">MIKĖNAS Jonas </t>
  </si>
  <si>
    <t>VILNIUS OK “Devyni”</t>
  </si>
  <si>
    <t>LAURAITIS Jonas</t>
  </si>
  <si>
    <t>GALINIS Sigitas</t>
  </si>
  <si>
    <t>MELNIKAS Rimantas</t>
  </si>
  <si>
    <t>KUPINAS Jonas</t>
  </si>
  <si>
    <t>DRIGOTAS Romas</t>
  </si>
  <si>
    <t>GRABINSKAS Virginijus</t>
  </si>
  <si>
    <t>GRABINSKAS Rytis</t>
  </si>
  <si>
    <t>ALDIKIS Jonas</t>
  </si>
  <si>
    <t>MALDEIKIS Tomas</t>
  </si>
  <si>
    <t>RINKEVIČIUS Kęstutis</t>
  </si>
  <si>
    <t>ALEKSANDRAITIS Vytenis</t>
  </si>
  <si>
    <t>KAZLŲ RŪDA</t>
  </si>
  <si>
    <t>KRASUCKIS Rimantas</t>
  </si>
  <si>
    <t>POZLEVIČIUS Genadijus</t>
  </si>
  <si>
    <t>VILNIUS “Žambas”</t>
  </si>
  <si>
    <t>VARYS Stanislovas</t>
  </si>
  <si>
    <t>PEČIŪRIENĖ Vilma</t>
  </si>
  <si>
    <t>LECHTMAN David</t>
  </si>
  <si>
    <t>ČIRBA Stasys</t>
  </si>
  <si>
    <t>NAVAGRUDSKAS Sigitas</t>
  </si>
  <si>
    <t>SORBAN Dovydas</t>
  </si>
  <si>
    <t>KRASAUSKAS Algis Ignas</t>
  </si>
  <si>
    <t>TELEŠOV Oleg</t>
  </si>
  <si>
    <t>VILNIUS “Antikos karys”</t>
  </si>
  <si>
    <t>ŽIVOLTAS Sigitas</t>
  </si>
  <si>
    <t>VILNIUS Žemynos gimnazija</t>
  </si>
  <si>
    <t>ŠILĖNAS Romualdas</t>
  </si>
  <si>
    <t>LOGMINAS Romanas</t>
  </si>
  <si>
    <t>VILNIUS “Elektrobalt”</t>
  </si>
  <si>
    <t>STRAVINSKAS Pranas</t>
  </si>
  <si>
    <t>DOBILAS Algis</t>
  </si>
  <si>
    <t xml:space="preserve">DOBILAS Povilas </t>
  </si>
  <si>
    <t>KLIMAITIS Kęstutis</t>
  </si>
  <si>
    <t>JAKUČIONIS Giedrius</t>
  </si>
  <si>
    <t>KRASAUSKIENĖ Aldona</t>
  </si>
  <si>
    <t>KRASUCKIENĖ Eglė</t>
  </si>
  <si>
    <t>STANKEVIČIENĖ Rūta</t>
  </si>
  <si>
    <t>MACKEVIČIUS Rimas</t>
  </si>
  <si>
    <t>URBAITIS Stasys</t>
  </si>
  <si>
    <t>BERECKAS Jurgis</t>
  </si>
  <si>
    <t>REKLYS Kazys</t>
  </si>
  <si>
    <t>KAUNAS Sveikuoliai</t>
  </si>
  <si>
    <t>DALYVIAI, KURIE FINIŠE NEATIDAVĖ FINIŠO KORTELIŲ:</t>
  </si>
  <si>
    <t>ŠLEKYS SAULIUS</t>
  </si>
  <si>
    <t>NK</t>
  </si>
  <si>
    <t>ILGEVIČIUS AUDRIUS</t>
  </si>
  <si>
    <t>TRUMPICKAS VILMANTAS</t>
  </si>
  <si>
    <t>DAUNORAVIČIUS RIMANTAS</t>
  </si>
  <si>
    <t>PTAŠEKAS MARIUS</t>
  </si>
  <si>
    <t>URVIKIS ALGIRDAS</t>
  </si>
  <si>
    <t>NAKVOSAS JONAS</t>
  </si>
  <si>
    <t>----------------------------------------------------------------------------------------------------------------------------</t>
  </si>
  <si>
    <t>Pavardė, vardas</t>
  </si>
  <si>
    <t>Gimimo  Laikas</t>
  </si>
  <si>
    <t>Klubas,</t>
  </si>
  <si>
    <t>Vieta</t>
  </si>
  <si>
    <t>metai</t>
  </si>
  <si>
    <t>miestas</t>
  </si>
  <si>
    <t>SKENDELIS Eimutis</t>
  </si>
  <si>
    <t>NARKEVIČIUS Vytautas</t>
  </si>
  <si>
    <t>GALINIENĖ Birutė</t>
  </si>
  <si>
    <t>JANKEVIČIUS Romualdas</t>
  </si>
  <si>
    <t>JANUŠIS Kazys</t>
  </si>
  <si>
    <t>JOCIUS Liudas</t>
  </si>
  <si>
    <t>TUŠAS Apolinaras</t>
  </si>
  <si>
    <t>PODOLINSKIS Aleksandras</t>
  </si>
  <si>
    <t>MEKINAS Vitalijus</t>
  </si>
  <si>
    <t>ALIŠAUSKAS Saulius</t>
  </si>
  <si>
    <t>ALIŠAUSKIENĖ Rasa</t>
  </si>
  <si>
    <t>SLAVINSKAS Jonas</t>
  </si>
  <si>
    <t>LINKEVIČIUS Juozas</t>
  </si>
  <si>
    <t>PODOLINSKIENĖ Sigita</t>
  </si>
  <si>
    <t>LEVICKAS Vladas</t>
  </si>
  <si>
    <t>Nr.</t>
  </si>
  <si>
    <t>VISO 12 km   DISTANCIJĄ BĖGO 249 DALYV</t>
  </si>
  <si>
    <t>Kauno BMK</t>
  </si>
  <si>
    <t>ŠAUČIKOVAS Dainius</t>
  </si>
  <si>
    <t>Šiauliai</t>
  </si>
  <si>
    <t>JACIKEVIČIUS Gediminas</t>
  </si>
  <si>
    <t>Pakruojo “Vėjas“</t>
  </si>
  <si>
    <t>Kaunas OK “Takas“</t>
  </si>
  <si>
    <t>VAITKEVIČIUS Vytas</t>
  </si>
  <si>
    <t>Panevėžys “Rambynas“</t>
  </si>
  <si>
    <t>ŠULČYS Nerijus</t>
  </si>
  <si>
    <t>BULYGA Aleksandras</t>
  </si>
  <si>
    <t>Grigiškės</t>
  </si>
  <si>
    <t>PRANCKŪNAS Petras</t>
  </si>
  <si>
    <t>Vilnius “Inžinerija“</t>
  </si>
  <si>
    <t>DOMĖLA Benas</t>
  </si>
  <si>
    <t>Pakruojis “Vėjas“</t>
  </si>
  <si>
    <t>Kauno “Takas“</t>
  </si>
  <si>
    <t>KAZLAUSKAS Alfonsas</t>
  </si>
  <si>
    <t>Vilnius “Gestas“</t>
  </si>
  <si>
    <t>Vilnius OK “Apuokas“</t>
  </si>
  <si>
    <t>VAITKEVIČIUS Donatas</t>
  </si>
  <si>
    <t>BARKAUSKAS Aidas</t>
  </si>
  <si>
    <t>RINDZEVIČIUS Marijus</t>
  </si>
  <si>
    <t>Anykščių “Viesulas“</t>
  </si>
  <si>
    <t xml:space="preserve">BALČIŪNAS Algis </t>
  </si>
  <si>
    <t>Alytaus “Dzūkija“</t>
  </si>
  <si>
    <t>Panevėžio “Rambynas“</t>
  </si>
  <si>
    <t>REKST Ričardas</t>
  </si>
  <si>
    <t>V.L.A.M.</t>
  </si>
  <si>
    <t>ŠČIOKINAS Aleksandras</t>
  </si>
  <si>
    <t>BalČIŪNAS Arūnas</t>
  </si>
  <si>
    <t>Panevėžio “Baltgiris“</t>
  </si>
  <si>
    <t>DILIŪNAS Marius</t>
  </si>
  <si>
    <t>KAZLAUSKAITĖ Inga</t>
  </si>
  <si>
    <t>Vilnius</t>
  </si>
  <si>
    <t>SOROKA Raimondas</t>
  </si>
  <si>
    <t>NAVAGRUCKAS Vladas</t>
  </si>
  <si>
    <t>Vilniaus “Inžinerija“</t>
  </si>
  <si>
    <t xml:space="preserve">ZUBĖ Albertas </t>
  </si>
  <si>
    <t>Alųytaus “Dzukija“</t>
  </si>
  <si>
    <t>ŠENIAVSKIJ Viktor</t>
  </si>
  <si>
    <t>BILEVIČIUS Liutauras</t>
  </si>
  <si>
    <t>Alytus</t>
  </si>
  <si>
    <t>JASUTYTĖ Justina</t>
  </si>
  <si>
    <t>USKA Tomas</t>
  </si>
  <si>
    <t>Kauno SM “Gaja“</t>
  </si>
  <si>
    <t>KOKANKA Tomas</t>
  </si>
  <si>
    <t>Zarasų SM</t>
  </si>
  <si>
    <t xml:space="preserve">LUKAŠENKINAS Ruslanas </t>
  </si>
  <si>
    <t>KIELA Dainius</t>
  </si>
  <si>
    <t>VIDZIKAUSKAS Žadas</t>
  </si>
  <si>
    <t>OK “Devyni“</t>
  </si>
  <si>
    <t>OK “Medeina“</t>
  </si>
  <si>
    <t>URBONAVIČIUS Juozas</t>
  </si>
  <si>
    <t>TIMLERIS Mindaugas</t>
  </si>
  <si>
    <t>Kauno SK “Gaja“</t>
  </si>
  <si>
    <t>DAMBRAUSKAS Simas</t>
  </si>
  <si>
    <t>Kauno “Medina“</t>
  </si>
  <si>
    <t>AUKŠTIKALNIS Gytis</t>
  </si>
  <si>
    <t>Biržai</t>
  </si>
  <si>
    <t>JAROCKIS Almantas</t>
  </si>
  <si>
    <t>Elektrėnai</t>
  </si>
  <si>
    <t>VASILEVIČIUS Vytas</t>
  </si>
  <si>
    <t>Vilniaus “Klajūnas“</t>
  </si>
  <si>
    <t>VAIŽGĖLA Julius</t>
  </si>
  <si>
    <t>Elektrėnų SM</t>
  </si>
  <si>
    <t>JANKOVSKIJ Zdislav</t>
  </si>
  <si>
    <t>Paberžė</t>
  </si>
  <si>
    <t>LEIMONTAS Pavlius</t>
  </si>
  <si>
    <t>Vilnius “Žalieji ežerai“</t>
  </si>
  <si>
    <t>VAIČIŪNAS Kęstutis</t>
  </si>
  <si>
    <t>GRAŽYS Vytautas</t>
  </si>
  <si>
    <t>Pasvalio “Vėtra“</t>
  </si>
  <si>
    <t>Jonava Transachema</t>
  </si>
  <si>
    <t>SARGAUTYTĖ Ieva</t>
  </si>
  <si>
    <t>Vilniaus “Sietyno“ SM</t>
  </si>
  <si>
    <t>GIPAS Vytautas</t>
  </si>
  <si>
    <t>Kauno OK “Medeina“</t>
  </si>
  <si>
    <t>Nr.1248</t>
  </si>
  <si>
    <t>STABOKAS Edvardas</t>
  </si>
  <si>
    <t>SOKOLNIK Radoslav</t>
  </si>
  <si>
    <t>ASTRAUSKAS Mindaugas</t>
  </si>
  <si>
    <t>KORSAKAS EMILIS</t>
  </si>
  <si>
    <t>GVILDYS Jonas Gediminas</t>
  </si>
  <si>
    <t>TAMOŠAITIS Paulius</t>
  </si>
  <si>
    <t xml:space="preserve"> “Jalle“</t>
  </si>
  <si>
    <t>BAČKYS Rolandas</t>
  </si>
  <si>
    <t>VYSOCKIJ Marek</t>
  </si>
  <si>
    <t>STARANEVIČIUS Algimantas</t>
  </si>
  <si>
    <t>“Šviesos kariai“</t>
  </si>
  <si>
    <t>RAUBICKAS Vytenis</t>
  </si>
  <si>
    <t>Vilniaus “Saulė“</t>
  </si>
  <si>
    <t>MAČIONIS Jonas</t>
  </si>
  <si>
    <t>LINIUS Marius</t>
  </si>
  <si>
    <t>Kėdainiai Krakių SM</t>
  </si>
  <si>
    <t>ČAPLIKAS Laimonas</t>
  </si>
  <si>
    <t>GVILDYS Mindaugas</t>
  </si>
  <si>
    <t>Vilniaus LKA</t>
  </si>
  <si>
    <t>Alytaus RSC</t>
  </si>
  <si>
    <t>Vilniaus LJTC</t>
  </si>
  <si>
    <t>ŠNIRPŪNAS Vincas</t>
  </si>
  <si>
    <t>Vilniaus OK “Apuokas“</t>
  </si>
  <si>
    <t>MARTUSEVIČIŪTĖ Edita</t>
  </si>
  <si>
    <t>Jonava LKKA</t>
  </si>
  <si>
    <t>KUBAITIS Arūnas</t>
  </si>
  <si>
    <t>Vilniaus “Gestas“</t>
  </si>
  <si>
    <t>Grigiškių “Šviesa“</t>
  </si>
  <si>
    <t>KUNDELIS Algirdas</t>
  </si>
  <si>
    <t>“Rambynas“</t>
  </si>
  <si>
    <t>MARCINKUS Valdas</t>
  </si>
  <si>
    <t>Kėdainiai Krakių “Vaivorykštė“</t>
  </si>
  <si>
    <t>KAMAREVCEVAS Eduardas</t>
  </si>
  <si>
    <t>GENYS Daivaras</t>
  </si>
  <si>
    <t>Jurbarko OK “Karšuva“</t>
  </si>
  <si>
    <t>RUTKAUSKAS Vaidotas</t>
  </si>
  <si>
    <t>Kauno OK “Jelle“</t>
  </si>
  <si>
    <t>TAMOŠIŪNAS Darius</t>
  </si>
  <si>
    <t xml:space="preserve">Vilnius </t>
  </si>
  <si>
    <t>Vilniaus OK “Saulė“</t>
  </si>
  <si>
    <t>Vilniaus “Stajeris“</t>
  </si>
  <si>
    <t>OLECHNOVIČIUS Andrius</t>
  </si>
  <si>
    <t>OLIŠAUSKAS Raimondas</t>
  </si>
  <si>
    <t>MICHAILOVA Lida</t>
  </si>
  <si>
    <t>LAPIENĖ Saulius</t>
  </si>
  <si>
    <t>BITAUTAITĖ Rita</t>
  </si>
  <si>
    <t>ARLAUSKAS Robertas</t>
  </si>
  <si>
    <t>Vilnius Orienteeling</t>
  </si>
  <si>
    <t>KAZLAUSKAS Tadas</t>
  </si>
  <si>
    <t>Rokiškis</t>
  </si>
  <si>
    <t>Žiežmarių BK “Kertus“</t>
  </si>
  <si>
    <t>KAVALIAUSKIENĖ Aušra</t>
  </si>
  <si>
    <t>DAMAŠICKIENĖ Vilija</t>
  </si>
  <si>
    <t>Jonavos “Maratonas“</t>
  </si>
  <si>
    <t>Ukmergės “Vilkmergė“</t>
  </si>
  <si>
    <t>RUZGAS Ramūnas</t>
  </si>
  <si>
    <t>PALIUŠIS Andrius</t>
  </si>
  <si>
    <t>Vilniaus OK “Ąžuolas“</t>
  </si>
  <si>
    <t>VILKELIS Juozas</t>
  </si>
  <si>
    <t>TARASEVIČ Tadas</t>
  </si>
  <si>
    <t>ARŪNA Simonas</t>
  </si>
  <si>
    <t>Kauno OK “Saulė“</t>
  </si>
  <si>
    <t>ČIUPLYS Vytautas</t>
  </si>
  <si>
    <t>Vilniaus Paberžė</t>
  </si>
  <si>
    <t>MICKELIŪNAS Jonas</t>
  </si>
  <si>
    <t>JOKUŽYS Deividas</t>
  </si>
  <si>
    <t>BALČIUS Algimantas</t>
  </si>
  <si>
    <t>OK “Perkūnas“</t>
  </si>
  <si>
    <t>Jonavos SK “Spindulys“</t>
  </si>
  <si>
    <t>JAUNIŠKIS Robertas</t>
  </si>
  <si>
    <t>Nr.302</t>
  </si>
  <si>
    <t>ČEREPOVIČ Jura</t>
  </si>
  <si>
    <t>Vilniaus “Žalieji ežerai“</t>
  </si>
  <si>
    <t>ŠLIAVAS Leonidas</t>
  </si>
  <si>
    <t>Kėdainiai</t>
  </si>
  <si>
    <t>RYBAKOVAITĖ Kristina</t>
  </si>
  <si>
    <t>SM “Gaja“</t>
  </si>
  <si>
    <t>MALKEVIČIUS Albertas</t>
  </si>
  <si>
    <t>Vilniaus OK “Perkūnas“</t>
  </si>
  <si>
    <t>RUTKAUSKAS Algirdas</t>
  </si>
  <si>
    <t>MATELIS Arūnas</t>
  </si>
  <si>
    <t>GRAUŽLYS Povilas</t>
  </si>
  <si>
    <t>Lazdijų “Klajūnas“</t>
  </si>
  <si>
    <t>MISIŪNAS Valdas</t>
  </si>
  <si>
    <t>RADZEVIČ Andžej</t>
  </si>
  <si>
    <t>MOROZAS Mantas</t>
  </si>
  <si>
    <t>APČELIAUSKAITĖ Gintarė</t>
  </si>
  <si>
    <t>LITVINAVIČIUS Saulius</t>
  </si>
  <si>
    <t>Jonava</t>
  </si>
  <si>
    <t>KUNIGĖNAS Saulius</t>
  </si>
  <si>
    <t>KONTRIMAS Arūnas</t>
  </si>
  <si>
    <t>DŪDA Kostas</t>
  </si>
  <si>
    <t>Rudaminos “Labirintas“</t>
  </si>
  <si>
    <t>PEČIŪRA Justinas</t>
  </si>
  <si>
    <t>VilniausLYTC</t>
  </si>
  <si>
    <t>BAČKOVAS Rimas</t>
  </si>
  <si>
    <t>KRIKŠČIUKAITIS Tomas</t>
  </si>
  <si>
    <t>Kėdainiai Krakių SK “Vaivorykštė“</t>
  </si>
  <si>
    <t>BARTKEVIČIENĖ Aušra</t>
  </si>
  <si>
    <t>OK “Takas“</t>
  </si>
  <si>
    <t>MIASNIANKIN Jevgenij</t>
  </si>
  <si>
    <t>ŠIAULYTĖ Irma</t>
  </si>
  <si>
    <t>MAČIULSKAS Valius</t>
  </si>
  <si>
    <t>STAČKŪNAS Gintautas</t>
  </si>
  <si>
    <t>Ukmergė</t>
  </si>
  <si>
    <t>MAROZAS Saulius</t>
  </si>
  <si>
    <t>SURVILA Andrius</t>
  </si>
  <si>
    <t>ULEVČIUS Henrikas</t>
  </si>
  <si>
    <t>OS “Labirintas“</t>
  </si>
  <si>
    <t>JAKUBOVSKIS Aleksandras</t>
  </si>
  <si>
    <t>ZLATKUS Gediminas</t>
  </si>
  <si>
    <t>ČIVILIS Arminas</t>
  </si>
  <si>
    <t>BAŠKYS Vincas</t>
  </si>
  <si>
    <t>Pakrujo-Šiaulių “Vėjas“</t>
  </si>
  <si>
    <t>GERULIS Šarūnas</t>
  </si>
  <si>
    <t>JANUŠAITIS Mindaugas</t>
  </si>
  <si>
    <t>PUDŽEMYS Sigitas</t>
  </si>
  <si>
    <t>MISIŪNIENĖ Irina</t>
  </si>
  <si>
    <t>Kauno “Medeina“</t>
  </si>
  <si>
    <t>GUDMANAS Jonas</t>
  </si>
  <si>
    <t>BAJORAS Juozas</t>
  </si>
  <si>
    <t>STRAKŠYS Kazimieras</t>
  </si>
  <si>
    <t>KUTKAITĖ Indrė</t>
  </si>
  <si>
    <t>Kauno Medeina-Gaja</t>
  </si>
  <si>
    <t>Vilniaus “Ąžuolas“</t>
  </si>
  <si>
    <t>KEINA Linas</t>
  </si>
  <si>
    <t>Vilniaus “Sietynas“</t>
  </si>
  <si>
    <t>KVEDARAVIČIUS Mindaugas</t>
  </si>
  <si>
    <t>Panevėžio OSK “Levuo“</t>
  </si>
  <si>
    <t>GRIGUNYTĖ Ugnė</t>
  </si>
  <si>
    <t>ANIULYTĖ Aida</t>
  </si>
  <si>
    <t>RUZGAS Laimutis</t>
  </si>
  <si>
    <t>KASELYTĖ Rita</t>
  </si>
  <si>
    <t>KASELIS Robertas</t>
  </si>
  <si>
    <t>BAGDONAITĖ Eidvilė</t>
  </si>
  <si>
    <t>KUTKA Rimvydas</t>
  </si>
  <si>
    <t>Kauno OSK “Medeina“</t>
  </si>
  <si>
    <t>ZELENIS Vytas</t>
  </si>
  <si>
    <t>OSSK “Apuokas“</t>
  </si>
  <si>
    <t>Vilniaus “Energija“</t>
  </si>
  <si>
    <t>BALEIŠIS Kęstutis</t>
  </si>
  <si>
    <t>KONDRATAS Rolandas</t>
  </si>
  <si>
    <t>ŠENIAVSKIJ Nikolaj</t>
  </si>
  <si>
    <t>DRIGOTAS Romaldas</t>
  </si>
  <si>
    <t>Vilnius “Antykos karys“</t>
  </si>
  <si>
    <t>ANIULYTĖ Ieva</t>
  </si>
  <si>
    <t>Vilnius “Orienreering.LT“</t>
  </si>
  <si>
    <t>LESKAUSKAS Darius</t>
  </si>
  <si>
    <t>Ukmergės “Sveikuoliai“</t>
  </si>
  <si>
    <t>MIKAITYTĖ Rasa</t>
  </si>
  <si>
    <t>Vilniaus “Tamsta“</t>
  </si>
  <si>
    <t>JUODSNUKIS Dalius</t>
  </si>
  <si>
    <t>Prienai</t>
  </si>
  <si>
    <t>AKSTINAITĖ Gytė</t>
  </si>
  <si>
    <t>VSM “Sietynas“</t>
  </si>
  <si>
    <t>KAZĖNAS Bronius</t>
  </si>
  <si>
    <t>Kazlų Rūda</t>
  </si>
  <si>
    <t>JUREVIČIŪTĖ Rasa</t>
  </si>
  <si>
    <t>PTAŠEKIENĖ Vitalija</t>
  </si>
  <si>
    <t>SIDARAVIČIENĖ Aušra</t>
  </si>
  <si>
    <t>KILIUS Jonas</t>
  </si>
  <si>
    <t>Vilniaus “Jorė“</t>
  </si>
  <si>
    <t>MIČIŪDA Rokas</t>
  </si>
  <si>
    <t>CIBULSKAS Dominykas</t>
  </si>
  <si>
    <t>DAUNORAVIČIUS Jonas</t>
  </si>
  <si>
    <t>MARINOVSKA Renata</t>
  </si>
  <si>
    <t>GIPIENĖ Ina</t>
  </si>
  <si>
    <t>GVILDIENĖ Virginija</t>
  </si>
  <si>
    <t>SPETYLA Darius</t>
  </si>
  <si>
    <t>Vilniaus “Prelegentai“</t>
  </si>
  <si>
    <t>RIMKEVIČIUS Giedrius</t>
  </si>
  <si>
    <t>EIGĖLIS Rimantas</t>
  </si>
  <si>
    <t>Vilniaus “Labirintas“</t>
  </si>
  <si>
    <t>GŪSEVA Tamara</t>
  </si>
  <si>
    <t>Vilniaus OK “Devyni“</t>
  </si>
  <si>
    <t>Vilniaus “Žambas“</t>
  </si>
  <si>
    <t>Vilniaus “Perkūnas“</t>
  </si>
  <si>
    <t>ARMALAS Viktoras</t>
  </si>
  <si>
    <t>Kėdainiai Krakių SK  “Vaivorykštė“</t>
  </si>
  <si>
    <t>BENIAUSKAITĖ Alina</t>
  </si>
  <si>
    <t>VALIUKEVIČIUS Artūras</t>
  </si>
  <si>
    <t>BABELČIUS Natalija</t>
  </si>
  <si>
    <t>MICHAILOVSKIJ Andrej</t>
  </si>
  <si>
    <t>ČERNIAUSKAS Rimantas</t>
  </si>
  <si>
    <t>KAMINSKAITĖ Edita</t>
  </si>
  <si>
    <t>Kauno OK “Takas“</t>
  </si>
  <si>
    <t>ULEVIČIENĖ Jūratė</t>
  </si>
  <si>
    <t>VAIČIŪLIENĖ Danutė</t>
  </si>
  <si>
    <t>MURAŠOV Artemij</t>
  </si>
  <si>
    <t>Vilniaus OK “Labirintas“</t>
  </si>
  <si>
    <t>DŪDIENĖ Violeta</t>
  </si>
  <si>
    <t>MIKELIONIS Vytautas</t>
  </si>
  <si>
    <t>STANEVIČIENĖ Rūta</t>
  </si>
  <si>
    <t>URBANAVIČIUS Juozas</t>
  </si>
  <si>
    <t>RAŽANAUSKAS Aurimas</t>
  </si>
  <si>
    <t>Vilniaus Žemynos gimnazija</t>
  </si>
  <si>
    <t>PUTELIS Rimantas</t>
  </si>
  <si>
    <t>PEČETAUSKAITĖ Viktorija</t>
  </si>
  <si>
    <t>JURGELEVIČIUS Tomas</t>
  </si>
  <si>
    <t>Vilniaus FM “Žalgiris“</t>
  </si>
  <si>
    <t xml:space="preserve">GAIŽAUSKAS Algimantas </t>
  </si>
  <si>
    <t xml:space="preserve">ABRUTIS Aras </t>
  </si>
  <si>
    <t>VENSKUS Algis</t>
  </si>
  <si>
    <t>MOCKELIŪNAS Kęstutis</t>
  </si>
  <si>
    <t>OSIPOV Sergej</t>
  </si>
  <si>
    <t>“Arleda“</t>
  </si>
  <si>
    <t>SELIKO Saulius</t>
  </si>
  <si>
    <t>Vilniaus MFK“Ateitis“</t>
  </si>
  <si>
    <t>EIUKYNAS Vaclovas</t>
  </si>
  <si>
    <t>KAŽEMĖKAS Mindaugas</t>
  </si>
  <si>
    <t>PAUKŠTĖ Mindaugas</t>
  </si>
  <si>
    <t>JANKAUSKAS Petras         1372</t>
  </si>
  <si>
    <t>PIPIRAS Artūras</t>
  </si>
  <si>
    <t xml:space="preserve"> BALTRUŠAITIS Žydrūnas</t>
  </si>
  <si>
    <t>BUROKIENĖ Loreta</t>
  </si>
  <si>
    <t>Dalyviai,kurie finiše neatidavė finišo kortelių:</t>
  </si>
  <si>
    <t xml:space="preserve"> RAKŠTIKAS Povilas</t>
  </si>
  <si>
    <t xml:space="preserve"> KAVALIAUSKAS Almiras</t>
  </si>
  <si>
    <t xml:space="preserve">  DOBRAVOLSKAS Vidmantas</t>
  </si>
  <si>
    <t xml:space="preserve">Gimimo  </t>
  </si>
  <si>
    <t>Laikas</t>
  </si>
  <si>
    <t>PTAŠEkIENĖ Vitalija</t>
  </si>
  <si>
    <r>
      <t>VILNIUS “</t>
    </r>
    <r>
      <rPr>
        <b/>
        <sz val="8"/>
        <rFont val="Arial"/>
        <family val="2"/>
      </rPr>
      <t>Gestas”</t>
    </r>
  </si>
  <si>
    <r>
      <t xml:space="preserve">VILNIUS </t>
    </r>
    <r>
      <rPr>
        <b/>
        <sz val="8"/>
        <rFont val="Arial"/>
        <family val="2"/>
      </rPr>
      <t>OK “Apuokas”</t>
    </r>
  </si>
  <si>
    <r>
      <t xml:space="preserve">VILNIUS </t>
    </r>
    <r>
      <rPr>
        <b/>
        <sz val="8"/>
        <rFont val="Arial"/>
        <family val="2"/>
      </rPr>
      <t>OK “Ąžuolas”</t>
    </r>
  </si>
  <si>
    <r>
      <t>ŠIAULIAI “</t>
    </r>
    <r>
      <rPr>
        <b/>
        <sz val="8"/>
        <rFont val="Arial"/>
        <family val="2"/>
      </rPr>
      <t>Sakas”</t>
    </r>
  </si>
  <si>
    <r>
      <t xml:space="preserve">ŠIAULIAI </t>
    </r>
    <r>
      <rPr>
        <b/>
        <sz val="8"/>
        <rFont val="Arial"/>
        <family val="2"/>
      </rPr>
      <t>“Sakas”</t>
    </r>
  </si>
  <si>
    <t xml:space="preserve">    </t>
  </si>
  <si>
    <t>Visų 48 skaičiuotų</t>
  </si>
  <si>
    <t>Ardzijauskas Aidas……</t>
  </si>
  <si>
    <t>Matijošius Tomas……..</t>
  </si>
  <si>
    <t>Rūkaitė Jūratė………….</t>
  </si>
  <si>
    <t>Vidzikauskas Tadas……</t>
  </si>
  <si>
    <t>Dinda Mindaugas………</t>
  </si>
  <si>
    <t>Korsakas Emilis……….</t>
  </si>
  <si>
    <t>Grigaitė Evelina…………</t>
  </si>
  <si>
    <t>Kazlas Rolandas……….</t>
  </si>
  <si>
    <t>Ščerbavičius Edvardas..</t>
  </si>
  <si>
    <t>Venckūnas Tomas…….</t>
  </si>
  <si>
    <t>Urvikis Sigitas…………..</t>
  </si>
  <si>
    <t>Skinulis Aurimas………</t>
  </si>
  <si>
    <t>Songinas Vytautas…….</t>
  </si>
  <si>
    <t>Diliūnas Marius………..</t>
  </si>
  <si>
    <t>Kuzminskis Tomas…….</t>
  </si>
  <si>
    <t>Ptašekas Julius……….</t>
  </si>
  <si>
    <t>Kupinas Jonas…………</t>
  </si>
  <si>
    <t>Kazlauskas Donatas…..</t>
  </si>
  <si>
    <t>Totilas Vidas……………</t>
  </si>
  <si>
    <t>Krasuckis Rimantas…..</t>
  </si>
  <si>
    <t>Bernotas Rimantas……</t>
  </si>
  <si>
    <t>Stanevičienė Rūta……..</t>
  </si>
  <si>
    <t>Krasuckienė Eglė………</t>
  </si>
  <si>
    <t>Vidzikauskas Giedrius...</t>
  </si>
  <si>
    <t>Bacys Modestas………</t>
  </si>
  <si>
    <t>Paužas Antanas……….</t>
  </si>
  <si>
    <t>Jakučionis Aurimas……</t>
  </si>
  <si>
    <t>Bitautaitė Rita………….</t>
  </si>
  <si>
    <t>Raklys Kazys………….</t>
  </si>
  <si>
    <t>Stanevičius Vytautas…..</t>
  </si>
  <si>
    <t>Bulyga Ivan…………….</t>
  </si>
  <si>
    <t>Vismolėkas Artūras……</t>
  </si>
  <si>
    <t>Ptašekienė Vitalija…….</t>
  </si>
  <si>
    <t>Marozas Saulius……….</t>
  </si>
  <si>
    <t>Aleksandraitis Vytenis..</t>
  </si>
  <si>
    <t>Jemeljenenko Andrejus..</t>
  </si>
  <si>
    <t>..</t>
  </si>
  <si>
    <t>…</t>
  </si>
  <si>
    <t>……</t>
  </si>
  <si>
    <t>………</t>
  </si>
  <si>
    <t>vidut.greitis</t>
  </si>
  <si>
    <t>meistriskumo</t>
  </si>
  <si>
    <t>pokyčio</t>
  </si>
  <si>
    <t>koeficientas</t>
  </si>
  <si>
    <t>…………………………..</t>
  </si>
  <si>
    <t>…………………………….</t>
  </si>
  <si>
    <t>….</t>
  </si>
  <si>
    <t xml:space="preserve">         2006 m. bėgimas</t>
  </si>
  <si>
    <t xml:space="preserve">         2005 m. bėgimas</t>
  </si>
  <si>
    <t xml:space="preserve">               2004 m. bėgimas</t>
  </si>
  <si>
    <t xml:space="preserve">               2003 m. bėgimas</t>
  </si>
  <si>
    <r>
      <t>RŪKAITĖ Jūratė-</t>
    </r>
    <r>
      <rPr>
        <b/>
        <i/>
        <sz val="10"/>
        <color indexed="10"/>
        <rFont val="Arial"/>
        <family val="2"/>
      </rPr>
      <t>13m III j</t>
    </r>
  </si>
  <si>
    <r>
      <t>ŠIAULYTĖ Irma-</t>
    </r>
    <r>
      <rPr>
        <b/>
        <i/>
        <sz val="10"/>
        <color indexed="10"/>
        <rFont val="Arial"/>
        <family val="2"/>
      </rPr>
      <t>14m-4j</t>
    </r>
  </si>
  <si>
    <r>
      <t>PE</t>
    </r>
    <r>
      <rPr>
        <b/>
        <i/>
        <sz val="10"/>
        <rFont val="Arial"/>
        <family val="2"/>
      </rPr>
      <t>ČIŪRIENĖ Vilma</t>
    </r>
  </si>
  <si>
    <t>11,7 greitis</t>
  </si>
  <si>
    <t>11,7 rez-as</t>
  </si>
  <si>
    <t>realus</t>
  </si>
  <si>
    <t>realus greitis</t>
  </si>
  <si>
    <t>4,908 km nuotolyje greičiai ir galimi rezultatai 11,725 nuotolyje</t>
  </si>
  <si>
    <t>4,908 km nuotolyje greičiai ir galimi rezultatai 11,725 km nuotolyje</t>
  </si>
  <si>
    <t>…..</t>
  </si>
  <si>
    <t>…….</t>
  </si>
  <si>
    <t>_-_</t>
  </si>
  <si>
    <t>==</t>
  </si>
  <si>
    <t>Jegorov Andrej………………..</t>
  </si>
  <si>
    <t>Viršila Mindaugas……………</t>
  </si>
  <si>
    <t>Krėpšta Simonas…………..</t>
  </si>
  <si>
    <t>Sadeckas Darius……………</t>
  </si>
  <si>
    <t>Beliūnas Vytautas………….</t>
  </si>
  <si>
    <t>Kavaliauskas Tadas…………</t>
  </si>
  <si>
    <t>Navagrudskas Vladas……….</t>
  </si>
  <si>
    <t>Kutavičius Mindaugas……….</t>
  </si>
  <si>
    <t>Runec Pavel………………….</t>
  </si>
  <si>
    <t>Marcinkevičius Rimantas…</t>
  </si>
  <si>
    <t>Ptašekaitė Rasa…………….</t>
  </si>
  <si>
    <t>Arūnas Simonas……………</t>
  </si>
  <si>
    <t>Sidaravičiūtė Skaistė……..</t>
  </si>
  <si>
    <t>Nakvosas Dangiras………….</t>
  </si>
  <si>
    <t>Artiomovas Igoris…………….</t>
  </si>
  <si>
    <t>Ambrazaitė Vesta………….</t>
  </si>
  <si>
    <t>Grigas Simas………………..</t>
  </si>
  <si>
    <t>Antanavičius Henrikas…….</t>
  </si>
  <si>
    <t>Martinkus Domininkas…….</t>
  </si>
  <si>
    <t>Aniuilytė Ieva……………….</t>
  </si>
  <si>
    <t>Gudmonas Jonas…………….</t>
  </si>
  <si>
    <t>Zacharenko Viktorija………</t>
  </si>
  <si>
    <t>Staišiūnas Viktoras………..</t>
  </si>
  <si>
    <t>Ptašekienė Violeta………..</t>
  </si>
  <si>
    <t>Ptašekas Marius……………</t>
  </si>
  <si>
    <t>Čepėnas Simonas…………</t>
  </si>
  <si>
    <t>Bendžius Rimantas………..</t>
  </si>
  <si>
    <t>Nakvosas Gytis……………..</t>
  </si>
  <si>
    <t>Nakvosas Vidmantas………..</t>
  </si>
  <si>
    <t>Česnaitė Joana…………….</t>
  </si>
  <si>
    <t>Gotcaitytė Monika…………</t>
  </si>
  <si>
    <t>Dambrauskaitė Eglė……….</t>
  </si>
  <si>
    <t>Andrašiūnas Petras………..</t>
  </si>
  <si>
    <t>Vasilevičiūtė Sandra………</t>
  </si>
  <si>
    <t>Rimkus Mantas……………..</t>
  </si>
  <si>
    <t>Michailova Lida……………</t>
  </si>
  <si>
    <t>Gvildienė Virginija………..</t>
  </si>
  <si>
    <t>Mikšytė Eglė…………………</t>
  </si>
  <si>
    <t>Jaugėlaitė Ona……………..</t>
  </si>
  <si>
    <t>Adomavičiūtė Agnė……….</t>
  </si>
  <si>
    <t>Staišiūnas Edvinas………..</t>
  </si>
  <si>
    <t>Žaukienė Daiva…………….</t>
  </si>
  <si>
    <t>Žymančiūtė Augustina…….</t>
  </si>
  <si>
    <t>Kutkaitė Violeta…………….</t>
  </si>
  <si>
    <t>Vaickutė Viktorija………….</t>
  </si>
  <si>
    <t>Misiūnas Justas…………….</t>
  </si>
  <si>
    <t>Jonauskienė Janina……….</t>
  </si>
  <si>
    <t>Jaugėla Petras……………..</t>
  </si>
  <si>
    <t>Gipas Marijonas……………</t>
  </si>
  <si>
    <t>Gipienė Ina………………….</t>
  </si>
  <si>
    <t>Puniškis Valentinas………….</t>
  </si>
  <si>
    <t>Sargautytė Ieva……………….</t>
  </si>
  <si>
    <t>...1</t>
  </si>
  <si>
    <t>..2</t>
  </si>
  <si>
    <t>….3</t>
  </si>
  <si>
    <t>….4</t>
  </si>
  <si>
    <t>...5</t>
  </si>
  <si>
    <r>
      <t xml:space="preserve">VILNIUS </t>
    </r>
    <r>
      <rPr>
        <b/>
        <sz val="8"/>
        <rFont val="Arial"/>
        <family val="2"/>
      </rPr>
      <t>“Labirintas”</t>
    </r>
  </si>
  <si>
    <r>
      <t xml:space="preserve">KAUNAS </t>
    </r>
    <r>
      <rPr>
        <b/>
        <sz val="8"/>
        <rFont val="Arial"/>
        <family val="2"/>
      </rPr>
      <t>“Madeina”</t>
    </r>
  </si>
  <si>
    <r>
      <t>OK “</t>
    </r>
    <r>
      <rPr>
        <b/>
        <sz val="8"/>
        <rFont val="Arial"/>
        <family val="2"/>
      </rPr>
      <t>Medeina“</t>
    </r>
  </si>
  <si>
    <r>
      <t xml:space="preserve">Vilniaus </t>
    </r>
    <r>
      <rPr>
        <b/>
        <sz val="8"/>
        <rFont val="Arial"/>
        <family val="2"/>
      </rPr>
      <t>OK “Apuokas</t>
    </r>
    <r>
      <rPr>
        <sz val="8"/>
        <rFont val="Arial"/>
        <family val="2"/>
      </rPr>
      <t>“</t>
    </r>
  </si>
  <si>
    <r>
      <t>Vilniaus “</t>
    </r>
    <r>
      <rPr>
        <b/>
        <sz val="8"/>
        <rFont val="Arial"/>
        <family val="2"/>
      </rPr>
      <t>Gestas“</t>
    </r>
  </si>
  <si>
    <r>
      <t xml:space="preserve">Kauno </t>
    </r>
    <r>
      <rPr>
        <b/>
        <sz val="8"/>
        <rFont val="Arial"/>
        <family val="2"/>
      </rPr>
      <t>“Gaja“</t>
    </r>
  </si>
  <si>
    <r>
      <t xml:space="preserve">VILNIUS </t>
    </r>
    <r>
      <rPr>
        <b/>
        <sz val="8"/>
        <rFont val="Arial"/>
        <family val="2"/>
      </rPr>
      <t>“Fortūna”</t>
    </r>
  </si>
  <si>
    <r>
      <t xml:space="preserve">VILNIUS  </t>
    </r>
    <r>
      <rPr>
        <b/>
        <sz val="8"/>
        <rFont val="Arial"/>
        <family val="2"/>
      </rPr>
      <t>OK“Apuokas”</t>
    </r>
  </si>
  <si>
    <r>
      <t>VILNIUS “</t>
    </r>
    <r>
      <rPr>
        <u val="single"/>
        <sz val="8"/>
        <rFont val="Arial"/>
        <family val="2"/>
      </rPr>
      <t>Kazlambia”</t>
    </r>
  </si>
  <si>
    <r>
      <t xml:space="preserve">VILNIUS OK </t>
    </r>
    <r>
      <rPr>
        <b/>
        <sz val="8"/>
        <rFont val="Arial"/>
        <family val="2"/>
      </rPr>
      <t>“Apuokas”</t>
    </r>
  </si>
  <si>
    <r>
      <t xml:space="preserve">OK </t>
    </r>
    <r>
      <rPr>
        <b/>
        <sz val="8"/>
        <rFont val="Arial"/>
        <family val="2"/>
      </rPr>
      <t>“Devyni”</t>
    </r>
  </si>
  <si>
    <r>
      <t>PANEVĖŽYS “</t>
    </r>
    <r>
      <rPr>
        <b/>
        <sz val="8"/>
        <rFont val="Arial"/>
        <family val="2"/>
      </rPr>
      <t>Oriens”</t>
    </r>
  </si>
  <si>
    <r>
      <t xml:space="preserve">VILNIUS OK </t>
    </r>
    <r>
      <rPr>
        <b/>
        <sz val="8"/>
        <rFont val="Arial"/>
        <family val="2"/>
      </rPr>
      <t>“Perkūnas”</t>
    </r>
  </si>
  <si>
    <r>
      <t>KAUNAS “</t>
    </r>
    <r>
      <rPr>
        <b/>
        <sz val="8"/>
        <rFont val="Arial"/>
        <family val="2"/>
      </rPr>
      <t>TAKAS”</t>
    </r>
  </si>
  <si>
    <r>
      <t xml:space="preserve">KAUNAS </t>
    </r>
    <r>
      <rPr>
        <b/>
        <sz val="8"/>
        <rFont val="Arial"/>
        <family val="2"/>
      </rPr>
      <t>“Gaja”</t>
    </r>
  </si>
  <si>
    <r>
      <t>VILNIUS OK “</t>
    </r>
    <r>
      <rPr>
        <b/>
        <sz val="8"/>
        <rFont val="Arial"/>
        <family val="2"/>
      </rPr>
      <t>Apuokas”</t>
    </r>
  </si>
  <si>
    <r>
      <t>OSC “</t>
    </r>
    <r>
      <rPr>
        <b/>
        <sz val="8"/>
        <rFont val="Arial"/>
        <family val="2"/>
      </rPr>
      <t>Orienteering.lt”</t>
    </r>
  </si>
  <si>
    <t>GVILDYS Jonas Vytautas</t>
  </si>
  <si>
    <r>
      <t>Kauno OK “</t>
    </r>
    <r>
      <rPr>
        <b/>
        <sz val="8"/>
        <rFont val="Arial"/>
        <family val="2"/>
      </rPr>
      <t>Medeina“</t>
    </r>
  </si>
  <si>
    <r>
      <t xml:space="preserve">VILNIUS OK </t>
    </r>
    <r>
      <rPr>
        <b/>
        <sz val="8"/>
        <rFont val="Arial"/>
        <family val="2"/>
      </rPr>
      <t>“Labirintas</t>
    </r>
    <r>
      <rPr>
        <sz val="8"/>
        <rFont val="Arial"/>
        <family val="2"/>
      </rPr>
      <t>”</t>
    </r>
  </si>
  <si>
    <r>
      <t>VILNIUS OK “</t>
    </r>
    <r>
      <rPr>
        <b/>
        <sz val="8"/>
        <rFont val="Arial"/>
        <family val="2"/>
      </rPr>
      <t>Labirintas”</t>
    </r>
  </si>
  <si>
    <r>
      <t xml:space="preserve">VILNIUS OK </t>
    </r>
    <r>
      <rPr>
        <b/>
        <sz val="8"/>
        <rFont val="Arial"/>
        <family val="2"/>
      </rPr>
      <t>“Labirintas”</t>
    </r>
  </si>
  <si>
    <r>
      <t xml:space="preserve">VILNIUS </t>
    </r>
    <r>
      <rPr>
        <b/>
        <sz val="8"/>
        <rFont val="Arial"/>
        <family val="2"/>
      </rPr>
      <t>OK “Devyni”</t>
    </r>
  </si>
  <si>
    <r>
      <t xml:space="preserve">VILNIUS </t>
    </r>
    <r>
      <rPr>
        <b/>
        <sz val="8"/>
        <rFont val="Arial"/>
        <family val="2"/>
      </rPr>
      <t>OK “Saulė”</t>
    </r>
  </si>
  <si>
    <r>
      <t xml:space="preserve">VILNIUS  </t>
    </r>
    <r>
      <rPr>
        <b/>
        <sz val="8"/>
        <rFont val="Arial"/>
        <family val="2"/>
      </rPr>
      <t>OK “Saulė”</t>
    </r>
  </si>
  <si>
    <r>
      <t xml:space="preserve">DZIEGORAITIS </t>
    </r>
    <r>
      <rPr>
        <b/>
        <sz val="10"/>
        <rFont val="Arial"/>
        <family val="2"/>
      </rPr>
      <t>Vytenis</t>
    </r>
  </si>
  <si>
    <r>
      <t xml:space="preserve">VILNIUS </t>
    </r>
    <r>
      <rPr>
        <b/>
        <sz val="8"/>
        <rFont val="Arial"/>
        <family val="2"/>
      </rPr>
      <t>OK “Labirintas”</t>
    </r>
  </si>
  <si>
    <r>
      <t xml:space="preserve">VILNIUS </t>
    </r>
    <r>
      <rPr>
        <b/>
        <sz val="8"/>
        <rFont val="Arial"/>
        <family val="2"/>
      </rPr>
      <t>OK “Perkūnas”</t>
    </r>
  </si>
  <si>
    <t xml:space="preserve"> </t>
  </si>
  <si>
    <t>santykis</t>
  </si>
  <si>
    <t>šių ir</t>
  </si>
  <si>
    <t>praėjusių</t>
  </si>
  <si>
    <t>metų</t>
  </si>
  <si>
    <r>
      <t xml:space="preserve">VILNIUS </t>
    </r>
    <r>
      <rPr>
        <b/>
        <sz val="8"/>
        <rFont val="Arial"/>
        <family val="2"/>
      </rPr>
      <t>OK “Dainava”</t>
    </r>
  </si>
  <si>
    <r>
      <t xml:space="preserve">VILNIUS </t>
    </r>
    <r>
      <rPr>
        <b/>
        <sz val="8"/>
        <rFont val="Arial"/>
        <family val="2"/>
      </rPr>
      <t>OK  “Ąžuolas”</t>
    </r>
  </si>
  <si>
    <r>
      <t>VILNIUS</t>
    </r>
    <r>
      <rPr>
        <b/>
        <sz val="8"/>
        <rFont val="Arial"/>
        <family val="2"/>
      </rPr>
      <t xml:space="preserve"> “Ąžuolas”</t>
    </r>
  </si>
  <si>
    <t>STASIONIS Tomas</t>
  </si>
  <si>
    <t>AMBRAZAS Svajūnas</t>
  </si>
  <si>
    <t>Kaun.BMK</t>
  </si>
  <si>
    <t>VĖJAS Pakr</t>
  </si>
  <si>
    <t xml:space="preserve">PRANSKŪNAS Petras </t>
  </si>
  <si>
    <t>ZADNEPROVSKIS Aurelijus</t>
  </si>
  <si>
    <t>Š.penkiakov</t>
  </si>
  <si>
    <r>
      <t xml:space="preserve"> OK </t>
    </r>
    <r>
      <rPr>
        <b/>
        <sz val="8"/>
        <rFont val="Arial"/>
        <family val="2"/>
      </rPr>
      <t>“Perkūnas”</t>
    </r>
  </si>
  <si>
    <t>LKKA</t>
  </si>
  <si>
    <t>MAŽULIS Marius</t>
  </si>
  <si>
    <r>
      <t>“</t>
    </r>
    <r>
      <rPr>
        <b/>
        <sz val="8"/>
        <rFont val="Arial"/>
        <family val="2"/>
      </rPr>
      <t>TAKAS”</t>
    </r>
  </si>
  <si>
    <t xml:space="preserve"> “DZŪKIJA”</t>
  </si>
  <si>
    <t>Perkūnas</t>
  </si>
  <si>
    <t>Ąžuolas</t>
  </si>
  <si>
    <t xml:space="preserve">Balčiūnas Algis </t>
  </si>
  <si>
    <t xml:space="preserve">DZŪKIJAAlytus </t>
  </si>
  <si>
    <t xml:space="preserve">Ąžuolas </t>
  </si>
  <si>
    <t>Apuokas</t>
  </si>
  <si>
    <r>
      <t>Vilnius</t>
    </r>
    <r>
      <rPr>
        <b/>
        <sz val="8"/>
        <rFont val="Arial"/>
        <family val="2"/>
      </rPr>
      <t xml:space="preserve"> “Gestas“</t>
    </r>
  </si>
  <si>
    <t>SVENTNICKAS Donatas</t>
  </si>
  <si>
    <t>DAINAVA Al</t>
  </si>
  <si>
    <t>JUODEŠKIENĖ Inga</t>
  </si>
  <si>
    <t>Jonava MARATONAS</t>
  </si>
  <si>
    <t>SAKAS  Šiauliai</t>
  </si>
  <si>
    <t>JUOZULEVIČIUS Mantas</t>
  </si>
  <si>
    <t>KAUKAS-GAJA</t>
  </si>
  <si>
    <t>GAJA</t>
  </si>
  <si>
    <t>Gudaitis Aurimas</t>
  </si>
  <si>
    <r>
      <t>SAKAS</t>
    </r>
    <r>
      <rPr>
        <sz val="8"/>
        <rFont val="Arial"/>
        <family val="2"/>
      </rPr>
      <t xml:space="preserve">  Šiauliai</t>
    </r>
  </si>
  <si>
    <t>Soroka Raimondas</t>
  </si>
  <si>
    <t>Survila Andrius</t>
  </si>
  <si>
    <t>Tolstokorovas Eugenijus</t>
  </si>
  <si>
    <t>KTU kaunas</t>
  </si>
  <si>
    <t xml:space="preserve">Jakučionis Rytis </t>
  </si>
  <si>
    <t>TAUTKEVIČIUS Karolis</t>
  </si>
  <si>
    <t>MICKUS Donatas</t>
  </si>
  <si>
    <t>ALŠAUSKAITĖ Raimonda</t>
  </si>
  <si>
    <t>Ukmergė???</t>
  </si>
  <si>
    <t>SMILGIUS Audrius</t>
  </si>
  <si>
    <t>ĄŽUOLAS Kaunas</t>
  </si>
  <si>
    <t>LEKAVECKAS Mindaugas</t>
  </si>
  <si>
    <t>MEDEINA Kaunas</t>
  </si>
  <si>
    <r>
      <t>KARŠUVA</t>
    </r>
    <r>
      <rPr>
        <sz val="8"/>
        <rFont val="Arial"/>
        <family val="2"/>
      </rPr>
      <t xml:space="preserve"> Jurbark</t>
    </r>
  </si>
  <si>
    <t>OK9</t>
  </si>
  <si>
    <t>PAJAUJIS Svajūnas</t>
  </si>
  <si>
    <r>
      <t xml:space="preserve">Jonava </t>
    </r>
    <r>
      <rPr>
        <b/>
        <sz val="8"/>
        <rFont val="Arial"/>
        <family val="2"/>
      </rPr>
      <t>ŠALTINĖLIS</t>
    </r>
  </si>
  <si>
    <t>VALIŪNAS Giedrius</t>
  </si>
  <si>
    <r>
      <t>SAULĖ</t>
    </r>
    <r>
      <rPr>
        <sz val="8"/>
        <rFont val="Arial"/>
        <family val="2"/>
      </rPr>
      <t xml:space="preserve">  Vilnius</t>
    </r>
  </si>
  <si>
    <t>Fortūna</t>
  </si>
  <si>
    <t>PTAŠEKAS Marius</t>
  </si>
  <si>
    <t>URBONAS Vytautas</t>
  </si>
  <si>
    <t>STRIŪKA Rapolas</t>
  </si>
  <si>
    <t>ŠIMĖNAS Andrius</t>
  </si>
  <si>
    <t>ĄŽUOLAS</t>
  </si>
  <si>
    <t>ĄŽUOLas</t>
  </si>
  <si>
    <t>ČERNIAVSKIS Miroslavas</t>
  </si>
  <si>
    <t>OK LĖVUO Viln</t>
  </si>
  <si>
    <t>Barancovas Antanas</t>
  </si>
  <si>
    <t>Lekėčiai Šakių</t>
  </si>
  <si>
    <t>KaunoBMK</t>
  </si>
  <si>
    <t>Bernotas Raimondas</t>
  </si>
  <si>
    <t>OK ŽALĖ Kauno</t>
  </si>
  <si>
    <t>Jakučionis Kęstutis</t>
  </si>
  <si>
    <t>JAKUČIONIS Valdolfas</t>
  </si>
  <si>
    <t>Vancevičius Petras</t>
  </si>
  <si>
    <t>Kaunas</t>
  </si>
  <si>
    <t>PERKŪNAS</t>
  </si>
  <si>
    <t>KAMARAVCEVAS Edvardas</t>
  </si>
  <si>
    <t>Staranevičius Algimantas</t>
  </si>
  <si>
    <t>INŽINERIJA Viln</t>
  </si>
  <si>
    <t>Likpetris Virginijus</t>
  </si>
  <si>
    <t>Klajūnas Molėtai</t>
  </si>
  <si>
    <t>Bagvilas Stasys</t>
  </si>
  <si>
    <t>KIREILIS Saulius</t>
  </si>
  <si>
    <t>TAKAS Kaunas</t>
  </si>
  <si>
    <t>Urvikis Algirdas</t>
  </si>
  <si>
    <t>STAJERIS Vilnius</t>
  </si>
  <si>
    <t>Urvikis Sigitas</t>
  </si>
  <si>
    <t>Gvildys Mindaugas</t>
  </si>
  <si>
    <t>Čiuplys Vytautas</t>
  </si>
  <si>
    <t>Kepenis Dainius</t>
  </si>
  <si>
    <t>LABRYTIS Palanga</t>
  </si>
  <si>
    <t>FORTŪNA</t>
  </si>
  <si>
    <t>Vilkelis Juozas</t>
  </si>
  <si>
    <t>MIKŠYS Eugenijus</t>
  </si>
  <si>
    <t>Šilalė</t>
  </si>
  <si>
    <t>JONAUSKAS Genadijus</t>
  </si>
  <si>
    <t>BK KERTUS Žiežmar</t>
  </si>
  <si>
    <t>LAM Viln</t>
  </si>
  <si>
    <t xml:space="preserve">Dauderis Julius </t>
  </si>
  <si>
    <t>Panevėžys</t>
  </si>
  <si>
    <t>Dauderis Rimantas</t>
  </si>
  <si>
    <t>Panevėžys OK KRANTAS</t>
  </si>
  <si>
    <t>Šakalys Albinas</t>
  </si>
  <si>
    <t>Panevežys RAMBYNAS</t>
  </si>
  <si>
    <r>
      <t>Dmašickienė Vilija-</t>
    </r>
    <r>
      <rPr>
        <b/>
        <i/>
        <sz val="10"/>
        <rFont val="Arial"/>
        <family val="2"/>
      </rPr>
      <t>12m</t>
    </r>
  </si>
  <si>
    <t>OK KARŠUVA Jurb</t>
  </si>
  <si>
    <t>Kunigėnas Saulius</t>
  </si>
  <si>
    <t>BMK Kauno</t>
  </si>
  <si>
    <t>Venskūnas Žydrūnas</t>
  </si>
  <si>
    <t>EIGERTAS Tomas</t>
  </si>
  <si>
    <t>OLŠAUSKAS Raimondas</t>
  </si>
  <si>
    <t xml:space="preserve">RAUBICKAS Vytenis </t>
  </si>
  <si>
    <t xml:space="preserve">Bartašiūtė Kristina </t>
  </si>
  <si>
    <t>MASEVIČIŪTĖ Kristina</t>
  </si>
  <si>
    <t>ŠULČIENĖ Jolnta</t>
  </si>
  <si>
    <t>Janušaitis Mindaugas</t>
  </si>
  <si>
    <t>LABIRINTAS Vilnius</t>
  </si>
  <si>
    <t>OK LĖVUO Panėvež</t>
  </si>
  <si>
    <t>Mirinauskas Leonas</t>
  </si>
  <si>
    <t xml:space="preserve">GELŽINIS Laimonas </t>
  </si>
  <si>
    <t>Baškys Egidijus</t>
  </si>
  <si>
    <t>Stančius Antanas</t>
  </si>
  <si>
    <t>Stančiūtė Lina</t>
  </si>
  <si>
    <t>MELAIKA Donatas</t>
  </si>
  <si>
    <t>OK KRANTAS Panevėž</t>
  </si>
  <si>
    <t>LEBIODA Algirdas</t>
  </si>
  <si>
    <t>GESTAS Vilnius</t>
  </si>
  <si>
    <t>Ramanauskienė Virginija</t>
  </si>
  <si>
    <t>VĖJAS Pakruojis</t>
  </si>
  <si>
    <t>Survila Albertas</t>
  </si>
  <si>
    <t>MOCKUS Vaidas</t>
  </si>
  <si>
    <t>KŪBAITIS Arūnas</t>
  </si>
  <si>
    <t>Blauzdys Algirdas</t>
  </si>
  <si>
    <t>Sveikuolių klub.Ukmergė</t>
  </si>
  <si>
    <t>Vilūnas Jonas</t>
  </si>
  <si>
    <t>VASILIŪTĖ Ugnė</t>
  </si>
  <si>
    <t>SIETYNAS Vilnius</t>
  </si>
  <si>
    <t>MEDEINA</t>
  </si>
  <si>
    <t>KRAUČENKOVAS Mantas</t>
  </si>
  <si>
    <t>KARŠUVA Jurbarkas</t>
  </si>
  <si>
    <t xml:space="preserve">ŠILKINIS Jurgis </t>
  </si>
  <si>
    <t>Goštautaitė Gražina</t>
  </si>
  <si>
    <t>Prienai (ėjikų trenerė)</t>
  </si>
  <si>
    <t>Balčius Algimantas</t>
  </si>
  <si>
    <t>Mediekša Liudas</t>
  </si>
  <si>
    <t>Kupinas Jonas</t>
  </si>
  <si>
    <t>Tiknevičius Kęstas</t>
  </si>
  <si>
    <t>Lakavičius Stasys</t>
  </si>
  <si>
    <t>BLĖDAITĖ Laura</t>
  </si>
  <si>
    <r>
      <t>Vieta</t>
    </r>
    <r>
      <rPr>
        <sz val="10"/>
        <rFont val="Arial"/>
        <family val="0"/>
      </rPr>
      <t xml:space="preserve"> Artūras</t>
    </r>
  </si>
  <si>
    <t>PODOLINSKAS Aleksandras</t>
  </si>
  <si>
    <t>SAULIENĖNĖ Jolanta</t>
  </si>
  <si>
    <t>PAUKŠTĖ Mindugas</t>
  </si>
  <si>
    <t>AKSTYNAITĖ Gytė</t>
  </si>
  <si>
    <t>GAIŽAUSKAS Eugenijus</t>
  </si>
  <si>
    <t>Navagrudckas Sigitas</t>
  </si>
  <si>
    <t>Levickas Vladas</t>
  </si>
  <si>
    <t>KRASUCKIS Ramantas</t>
  </si>
  <si>
    <t>Rėklys Kazys</t>
  </si>
  <si>
    <t>DŪDIENĖNĖ Violeta</t>
  </si>
  <si>
    <t>KULBOKATĖ Adrija</t>
  </si>
  <si>
    <t>Tamašauskas Julius</t>
  </si>
  <si>
    <t>Jakučionis Giedrius</t>
  </si>
  <si>
    <t>VISO FINIŠAVUSŲJŲ</t>
  </si>
  <si>
    <r>
      <t>NEATIDAVĖ FINIŠE KORTELIŲ</t>
    </r>
    <r>
      <rPr>
        <b/>
        <sz val="10"/>
        <rFont val="Arial"/>
        <family val="2"/>
      </rPr>
      <t>:</t>
    </r>
  </si>
  <si>
    <t>KURSONIS Tadas</t>
  </si>
  <si>
    <t>ŽEMAITYTĖ Neringa</t>
  </si>
  <si>
    <t>KUDABA Domas</t>
  </si>
  <si>
    <t>Trakai</t>
  </si>
  <si>
    <t>VISO DALYVAVO</t>
  </si>
  <si>
    <t>Kėd. Krakių Vaivorykštė</t>
  </si>
  <si>
    <r>
      <t>Viln.</t>
    </r>
    <r>
      <rPr>
        <b/>
        <sz val="8"/>
        <rFont val="Arial"/>
        <family val="2"/>
      </rPr>
      <t>“Geležinis vilkas“</t>
    </r>
  </si>
  <si>
    <r>
      <t>Viln.</t>
    </r>
    <r>
      <rPr>
        <b/>
        <sz val="8"/>
        <rFont val="Arial"/>
        <family val="2"/>
      </rPr>
      <t xml:space="preserve"> Orienteering.LT</t>
    </r>
  </si>
  <si>
    <t>Viln. OK “Perkūnas“</t>
  </si>
  <si>
    <t>MASILIONIS Remigijus</t>
  </si>
  <si>
    <t>VASYLIŪTĖ Ugnė</t>
  </si>
  <si>
    <t xml:space="preserve">               1993 m bėgimas</t>
  </si>
  <si>
    <t>Kundrotas Česlovas</t>
  </si>
  <si>
    <t>BALTAI Šiaulių</t>
  </si>
  <si>
    <t>Budrevič Antoni</t>
  </si>
  <si>
    <t>Lentvaris</t>
  </si>
  <si>
    <t>VOVERIS Edgaras</t>
  </si>
  <si>
    <t>Jankūnas Rimas</t>
  </si>
  <si>
    <t>MEDIKAS Kauno</t>
  </si>
  <si>
    <t>Gaidys Darius</t>
  </si>
  <si>
    <t>Vadapolas Ginius</t>
  </si>
  <si>
    <t>OLIMPAS Panevėžio</t>
  </si>
  <si>
    <t>Kukučionis Algis</t>
  </si>
  <si>
    <t>Kaunas Šv.sk.</t>
  </si>
  <si>
    <t>Stipriausiųjų 10-tuko vidurkis:</t>
  </si>
  <si>
    <t>Geriausiųjų  6-ų pakartotinai bėgusiųjų santykio vidurkis:</t>
  </si>
  <si>
    <r>
      <t>Visų pakartotinai bėgusiųjų užfiksuotų 34-ų vidurkis</t>
    </r>
    <r>
      <rPr>
        <b/>
        <sz val="10"/>
        <rFont val="Arial"/>
        <family val="2"/>
      </rPr>
      <t>:</t>
    </r>
  </si>
  <si>
    <t>Trasa sutrumpinta 0,415 km</t>
  </si>
  <si>
    <t>Kibildis Povilas</t>
  </si>
  <si>
    <t>Druskininkai</t>
  </si>
  <si>
    <t>Stanevičius Vytautas</t>
  </si>
  <si>
    <t>PILĖNAI Kauno raj.</t>
  </si>
  <si>
    <t>ŠALKAUSKAS Algirdas</t>
  </si>
  <si>
    <t>Zinkus Donatas</t>
  </si>
  <si>
    <t>AZOTAS Jonava</t>
  </si>
  <si>
    <t>Juodeška Raimundas</t>
  </si>
  <si>
    <t>TAURAS Šiauliai</t>
  </si>
  <si>
    <t>Lekėčiai Šakių raj</t>
  </si>
  <si>
    <t>KVIECINSKAS Kęstutis</t>
  </si>
  <si>
    <t>DZŪKIJA Alytus</t>
  </si>
  <si>
    <t>Zubė Albertas</t>
  </si>
  <si>
    <t>VĖLYVIS Algirdas</t>
  </si>
  <si>
    <t>BENETIS Vytenis</t>
  </si>
  <si>
    <t>Ilgevičius Donatas</t>
  </si>
  <si>
    <t>Mikalauskas Egidijus</t>
  </si>
  <si>
    <t>RSRS Vilnius</t>
  </si>
  <si>
    <t>Martinka Evaldas</t>
  </si>
  <si>
    <t>Venckūnas Tomas</t>
  </si>
  <si>
    <t>Kaunas .</t>
  </si>
  <si>
    <t>URBANAS Saulius</t>
  </si>
  <si>
    <t>KVEDARAVIČIUS Miindaugas</t>
  </si>
  <si>
    <t>Karčiauskas Kęstutis</t>
  </si>
  <si>
    <t>STASIULIS Sigitas</t>
  </si>
  <si>
    <t>Blaževičius Stasys</t>
  </si>
  <si>
    <t>Bučelis Juozas</t>
  </si>
  <si>
    <t>SIGMA Vilnius</t>
  </si>
  <si>
    <t xml:space="preserve">Rudinger Nikolaj </t>
  </si>
  <si>
    <t>RSRC Šiauliai</t>
  </si>
  <si>
    <t>Vaičiulevičius Algis</t>
  </si>
  <si>
    <t>ŽALGIRIS Kaunas</t>
  </si>
  <si>
    <t>Lipnevičius Arūnas</t>
  </si>
  <si>
    <t>TRIATLONAS Kėdainiai</t>
  </si>
  <si>
    <t>ŠIMKONIS Andrius</t>
  </si>
  <si>
    <t>Juodeška Antanas</t>
  </si>
  <si>
    <t>Jefimovas Aleksiejus</t>
  </si>
  <si>
    <t>ŠČEVINNSKAS Kęstutis</t>
  </si>
  <si>
    <t>ORIENS Panevėžys</t>
  </si>
  <si>
    <t>Deržanauskas Tomas</t>
  </si>
  <si>
    <t>Januškevičius Juozas</t>
  </si>
  <si>
    <r>
      <t>1978</t>
    </r>
    <r>
      <rPr>
        <b/>
        <sz val="10"/>
        <color indexed="10"/>
        <rFont val="Arial"/>
        <family val="2"/>
      </rPr>
      <t xml:space="preserve">! </t>
    </r>
  </si>
  <si>
    <t>Černakauskas Rolandas</t>
  </si>
  <si>
    <t>Šliavas Leonidas</t>
  </si>
  <si>
    <t>Kiliūtė Gražina</t>
  </si>
  <si>
    <t>INALIVIO Rokiškis</t>
  </si>
  <si>
    <t>Janulionis Petras</t>
  </si>
  <si>
    <t>Šaferis Vaidas</t>
  </si>
  <si>
    <t>Anykščiai</t>
  </si>
  <si>
    <t>Sakeris Rimantas</t>
  </si>
  <si>
    <t>Gargždai</t>
  </si>
  <si>
    <t xml:space="preserve">MAKŪNAS Justinas </t>
  </si>
  <si>
    <t>Utena</t>
  </si>
  <si>
    <t>PAČKAUSKAS Laimutis</t>
  </si>
  <si>
    <t>BALČIŪNAS Saulius</t>
  </si>
  <si>
    <t xml:space="preserve">NAVIKAS Edvinas </t>
  </si>
  <si>
    <t>OSM Kaunas</t>
  </si>
  <si>
    <t>Kvatenis Aivaras</t>
  </si>
  <si>
    <t>Marijampolė</t>
  </si>
  <si>
    <t>Pakruojis</t>
  </si>
  <si>
    <t xml:space="preserve">Mockeliūnas Kęstutis </t>
  </si>
  <si>
    <t>Sinkevičius Vaidas</t>
  </si>
  <si>
    <t>Jonava VJSM</t>
  </si>
  <si>
    <t>TUMASONIS Linartas</t>
  </si>
  <si>
    <t>PERKŪNAS Vilnius</t>
  </si>
  <si>
    <t>Logminas Romanas</t>
  </si>
  <si>
    <t>Vilniaus TE-3</t>
  </si>
  <si>
    <t>BAJORIŪNAS Gediminas</t>
  </si>
  <si>
    <r>
      <t>ĄŽUOLAS</t>
    </r>
    <r>
      <rPr>
        <sz val="8"/>
        <rFont val="Arial"/>
        <family val="2"/>
      </rPr>
      <t xml:space="preserve"> Vilniaus</t>
    </r>
  </si>
  <si>
    <r>
      <t>PERKŪNAS</t>
    </r>
    <r>
      <rPr>
        <sz val="8"/>
        <rFont val="Arial"/>
        <family val="2"/>
      </rPr>
      <t xml:space="preserve"> Vilnius</t>
    </r>
  </si>
  <si>
    <r>
      <t>DAINAVA</t>
    </r>
    <r>
      <rPr>
        <sz val="8"/>
        <rFont val="Arial"/>
        <family val="2"/>
      </rPr>
      <t xml:space="preserve"> Alytus</t>
    </r>
  </si>
  <si>
    <r>
      <t>TAKAS</t>
    </r>
    <r>
      <rPr>
        <sz val="8"/>
        <rFont val="Arial"/>
        <family val="2"/>
      </rPr>
      <t xml:space="preserve"> Kaunas</t>
    </r>
  </si>
  <si>
    <r>
      <t>LABIRINTAS</t>
    </r>
    <r>
      <rPr>
        <sz val="8"/>
        <rFont val="Arial"/>
        <family val="2"/>
      </rPr>
      <t xml:space="preserve"> Vilnius</t>
    </r>
  </si>
  <si>
    <t>Vilniaus šilum. tinkl</t>
  </si>
  <si>
    <t>SAVIVEIKLA Kaun</t>
  </si>
  <si>
    <r>
      <t>ŠALTINĖLIS</t>
    </r>
    <r>
      <rPr>
        <sz val="8"/>
        <rFont val="Arial"/>
        <family val="2"/>
      </rPr>
      <t xml:space="preserve"> Jonav</t>
    </r>
  </si>
  <si>
    <t>BURKAUSKAS Žilvinas</t>
  </si>
  <si>
    <t>Gutauskas Jonas</t>
  </si>
  <si>
    <t>GERVĖ Juozas</t>
  </si>
  <si>
    <r>
      <t>AZOTAS</t>
    </r>
    <r>
      <rPr>
        <i/>
        <sz val="8"/>
        <rFont val="Arial"/>
        <family val="2"/>
      </rPr>
      <t xml:space="preserve"> Jonava</t>
    </r>
  </si>
  <si>
    <r>
      <t>EIG</t>
    </r>
    <r>
      <rPr>
        <b/>
        <sz val="10"/>
        <color indexed="10"/>
        <rFont val="Arial"/>
        <family val="2"/>
      </rPr>
      <t>i</t>
    </r>
    <r>
      <rPr>
        <sz val="10"/>
        <rFont val="Arial"/>
        <family val="2"/>
      </rPr>
      <t>LIS Gytis</t>
    </r>
    <r>
      <rPr>
        <b/>
        <sz val="10"/>
        <color indexed="10"/>
        <rFont val="Arial"/>
        <family val="2"/>
      </rPr>
      <t>?</t>
    </r>
  </si>
  <si>
    <r>
      <t>1976</t>
    </r>
    <r>
      <rPr>
        <b/>
        <sz val="10"/>
        <color indexed="10"/>
        <rFont val="Arial"/>
        <family val="2"/>
      </rPr>
      <t>?</t>
    </r>
  </si>
  <si>
    <r>
      <t>!!</t>
    </r>
    <r>
      <rPr>
        <sz val="10"/>
        <rFont val="Arial"/>
        <family val="2"/>
      </rPr>
      <t>1</t>
    </r>
    <r>
      <rPr>
        <i/>
        <sz val="10"/>
        <rFont val="Arial"/>
        <family val="2"/>
      </rPr>
      <t>964</t>
    </r>
  </si>
  <si>
    <r>
      <t>1980</t>
    </r>
    <r>
      <rPr>
        <b/>
        <sz val="10"/>
        <color indexed="10"/>
        <rFont val="Arial"/>
        <family val="2"/>
      </rPr>
      <t>!</t>
    </r>
  </si>
  <si>
    <r>
      <t>LKKA</t>
    </r>
    <r>
      <rPr>
        <sz val="10"/>
        <rFont val="Arial"/>
        <family val="0"/>
      </rPr>
      <t xml:space="preserve"> Kaunas</t>
    </r>
  </si>
  <si>
    <r>
      <t>SAULĖ</t>
    </r>
    <r>
      <rPr>
        <sz val="10"/>
        <rFont val="Arial"/>
        <family val="0"/>
      </rPr>
      <t xml:space="preserve">  Vilnius</t>
    </r>
  </si>
  <si>
    <t>RYBAKOVAITĖ Kristina15-5j</t>
  </si>
  <si>
    <r>
      <t>MEDEINA</t>
    </r>
    <r>
      <rPr>
        <sz val="10"/>
        <rFont val="Arial"/>
        <family val="0"/>
      </rPr>
      <t xml:space="preserve"> Kaunas</t>
    </r>
  </si>
  <si>
    <t>Kaunas ind.</t>
  </si>
  <si>
    <t>Tiknius Vytautas</t>
  </si>
  <si>
    <t>VILKMERGĖ Ukmer</t>
  </si>
  <si>
    <t>BUTKUS Viktoras</t>
  </si>
  <si>
    <r>
      <t>SIDARAVIČIENĖ Aušra</t>
    </r>
    <r>
      <rPr>
        <b/>
        <sz val="8"/>
        <color indexed="10"/>
        <rFont val="Arial"/>
        <family val="2"/>
      </rPr>
      <t>4m</t>
    </r>
  </si>
  <si>
    <t>KIZILIŪNAS Kęstutis</t>
  </si>
  <si>
    <t>Tiknevičius Kęstutis</t>
  </si>
  <si>
    <t>Kieras Juozas</t>
  </si>
  <si>
    <t>Šeferis Jonas</t>
  </si>
  <si>
    <t>Ostromeckas Nerijus</t>
  </si>
  <si>
    <t>DUMBLIS Kauno</t>
  </si>
  <si>
    <r>
      <t xml:space="preserve">Vilkelytė Vita </t>
    </r>
    <r>
      <rPr>
        <b/>
        <sz val="8"/>
        <rFont val="Arial"/>
        <family val="2"/>
      </rPr>
      <t>5m</t>
    </r>
  </si>
  <si>
    <r>
      <t>Raponavičienė Terėsė</t>
    </r>
    <r>
      <rPr>
        <b/>
        <sz val="8"/>
        <rFont val="Arial"/>
        <family val="2"/>
      </rPr>
      <t>1vet</t>
    </r>
  </si>
  <si>
    <r>
      <t>NOVOSAD Liubov-</t>
    </r>
    <r>
      <rPr>
        <b/>
        <u val="single"/>
        <sz val="8"/>
        <rFont val="Arial"/>
        <family val="2"/>
      </rPr>
      <t xml:space="preserve">11m </t>
    </r>
    <r>
      <rPr>
        <b/>
        <u val="single"/>
        <sz val="8"/>
        <color indexed="10"/>
        <rFont val="Arial"/>
        <family val="2"/>
      </rPr>
      <t>II j</t>
    </r>
  </si>
  <si>
    <t xml:space="preserve">Orientacininkų pavardės visosdidžiosiomis raidėmis ir žymesnių paryškintos </t>
  </si>
  <si>
    <t>ir žymesnių paryškintos</t>
  </si>
  <si>
    <r>
      <t xml:space="preserve">Čypaitė Milita </t>
    </r>
    <r>
      <rPr>
        <b/>
        <sz val="8"/>
        <rFont val="Arial"/>
        <family val="2"/>
      </rPr>
      <t>7mot.4jaun</t>
    </r>
  </si>
  <si>
    <r>
      <t xml:space="preserve">Narbutaitė Agila </t>
    </r>
    <r>
      <rPr>
        <b/>
        <sz val="8"/>
        <rFont val="Arial"/>
        <family val="2"/>
      </rPr>
      <t xml:space="preserve">6m </t>
    </r>
    <r>
      <rPr>
        <b/>
        <sz val="8"/>
        <color indexed="10"/>
        <rFont val="Arial"/>
        <family val="2"/>
      </rPr>
      <t>3 jaun.</t>
    </r>
  </si>
  <si>
    <r>
      <t xml:space="preserve"> Trakai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0"/>
      </rPr>
      <t>SC</t>
    </r>
  </si>
  <si>
    <r>
      <t xml:space="preserve">Juciūtė Rasa </t>
    </r>
    <r>
      <rPr>
        <b/>
        <sz val="10"/>
        <rFont val="Arial"/>
        <family val="2"/>
      </rPr>
      <t>5m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2 jaunimo</t>
    </r>
  </si>
  <si>
    <t>BRUŽAITĖSimona</t>
  </si>
  <si>
    <t>OLIMPAS Pnevėžys</t>
  </si>
  <si>
    <r>
      <t>Kvedaravičienė Joana</t>
    </r>
    <r>
      <rPr>
        <b/>
        <sz val="8"/>
        <rFont val="Arial"/>
        <family val="2"/>
      </rPr>
      <t>9m</t>
    </r>
    <r>
      <rPr>
        <b/>
        <sz val="8"/>
        <color indexed="10"/>
        <rFont val="Arial"/>
        <family val="2"/>
      </rPr>
      <t>2vet</t>
    </r>
  </si>
  <si>
    <r>
      <t xml:space="preserve">Kavaliauskas Petras </t>
    </r>
    <r>
      <rPr>
        <b/>
        <u val="single"/>
        <sz val="10"/>
        <color indexed="12"/>
        <rFont val="Arial"/>
        <family val="2"/>
      </rPr>
      <t>(</t>
    </r>
    <r>
      <rPr>
        <b/>
        <u val="single"/>
        <sz val="8"/>
        <color indexed="12"/>
        <rFont val="Arial"/>
        <family val="2"/>
      </rPr>
      <t>ėjikas)</t>
    </r>
  </si>
  <si>
    <t>VOVERIENĖ Giedrė</t>
  </si>
  <si>
    <t>ĄŽUOLAS Vilniaus</t>
  </si>
  <si>
    <r>
      <t>Goštautaitė Gržina</t>
    </r>
    <r>
      <rPr>
        <i/>
        <sz val="8"/>
        <rFont val="Arial"/>
        <family val="2"/>
      </rPr>
      <t xml:space="preserve"> </t>
    </r>
    <r>
      <rPr>
        <b/>
        <i/>
        <sz val="8"/>
        <color indexed="12"/>
        <rFont val="Arial"/>
        <family val="2"/>
      </rPr>
      <t>(ėjikė)</t>
    </r>
  </si>
  <si>
    <t>APOLONAS Kupiškis</t>
  </si>
  <si>
    <r>
      <t>Krizonytė Gintarė</t>
    </r>
    <r>
      <rPr>
        <b/>
        <sz val="8"/>
        <color indexed="14"/>
        <rFont val="Arial"/>
        <family val="2"/>
      </rPr>
      <t xml:space="preserve">3mot </t>
    </r>
    <r>
      <rPr>
        <b/>
        <sz val="8"/>
        <color indexed="10"/>
        <rFont val="Arial"/>
        <family val="2"/>
      </rPr>
      <t>1jaun</t>
    </r>
  </si>
  <si>
    <t>Vėževičius Vytautas</t>
  </si>
  <si>
    <t>Bakula Bronius</t>
  </si>
  <si>
    <t>ZUTELIS Gediminas</t>
  </si>
  <si>
    <t>LUKOŠEVIČIUS LINAS</t>
  </si>
  <si>
    <t>ŠALTINĖLIS Jonav</t>
  </si>
  <si>
    <t>ALEKNAITĖ Gintarė</t>
  </si>
  <si>
    <t>DRAUGYSTĖ Panevėž</t>
  </si>
  <si>
    <t>PALEVENIS Vincas</t>
  </si>
  <si>
    <t>VASILEVIČIENĖ Danutė</t>
  </si>
  <si>
    <t>SURAIŽA Suginčiai</t>
  </si>
  <si>
    <t>VASILEVIČIUS Juozas</t>
  </si>
  <si>
    <t>Abraitytė Giedrė</t>
  </si>
  <si>
    <t>ALPINISTŲ kaunas</t>
  </si>
  <si>
    <t>VALAITĖ Asta</t>
  </si>
  <si>
    <t>Simutienė Vitalija</t>
  </si>
  <si>
    <t>MILIŠKEVIČIUS Modestas</t>
  </si>
  <si>
    <t>PACIPAVIČIŪTĖ Neringa</t>
  </si>
  <si>
    <r>
      <t>SURAIŽA</t>
    </r>
    <r>
      <rPr>
        <b/>
        <sz val="8"/>
        <rFont val="Arial"/>
        <family val="2"/>
      </rPr>
      <t xml:space="preserve"> Suginčia</t>
    </r>
    <r>
      <rPr>
        <sz val="8"/>
        <rFont val="Arial"/>
        <family val="2"/>
      </rPr>
      <t>i</t>
    </r>
  </si>
  <si>
    <r>
      <t xml:space="preserve">SURAIŽA </t>
    </r>
    <r>
      <rPr>
        <b/>
        <i/>
        <sz val="8"/>
        <rFont val="Arial"/>
        <family val="2"/>
      </rPr>
      <t>Suginčiai</t>
    </r>
  </si>
  <si>
    <r>
      <t xml:space="preserve">SURAIŽA </t>
    </r>
    <r>
      <rPr>
        <b/>
        <sz val="8"/>
        <rFont val="Arial"/>
        <family val="2"/>
      </rPr>
      <t>Suginčiai</t>
    </r>
  </si>
  <si>
    <t>JURGINIS Andrius</t>
  </si>
  <si>
    <t>GONTYTĖ Agnė</t>
  </si>
  <si>
    <t>EIGĖLYTTĖ Asta</t>
  </si>
  <si>
    <t>Abromaitis Bronius</t>
  </si>
  <si>
    <t>TRIATLONASViln</t>
  </si>
  <si>
    <t>KOLOJANSKAS Valdas</t>
  </si>
  <si>
    <t>ULEVIČIŪTĖ Dovilė</t>
  </si>
  <si>
    <t>BELECKAITĖ Genovaitė</t>
  </si>
  <si>
    <t>JTC Šiauliai</t>
  </si>
  <si>
    <t>PAČKAUSKIENĖ Gražina</t>
  </si>
  <si>
    <t>DEKSNIENĖ Salvinija</t>
  </si>
  <si>
    <t>TULEIKAITĖ Rūta</t>
  </si>
  <si>
    <t>Padegimaitė Virginija</t>
  </si>
  <si>
    <t>ŽIAUKIENĖ Daiva</t>
  </si>
  <si>
    <t>ALPINISTŲ Kaunas</t>
  </si>
  <si>
    <t>Jefimovas Aleksejus</t>
  </si>
  <si>
    <t>PODOLINSKYTĖ Inga</t>
  </si>
  <si>
    <t>ALEKSANDRAITYTĖ Džiuginta</t>
  </si>
  <si>
    <t>MANELYTĖ Laura</t>
  </si>
  <si>
    <t>Žalgirietis Kaunas</t>
  </si>
  <si>
    <t>Tamašauskas Julis</t>
  </si>
  <si>
    <t>KEINIENĖ Laimutė</t>
  </si>
  <si>
    <t>Volodina Klavdija</t>
  </si>
  <si>
    <t>Akmencementas</t>
  </si>
  <si>
    <t>Penkauskas Jonas</t>
  </si>
  <si>
    <t>VASILEVIČIŪTĖ Justina</t>
  </si>
  <si>
    <t>LAZAUSKAS Donatas</t>
  </si>
  <si>
    <r>
      <t xml:space="preserve">AZOTAS </t>
    </r>
    <r>
      <rPr>
        <b/>
        <sz val="8"/>
        <rFont val="Arial"/>
        <family val="2"/>
      </rPr>
      <t>Jonava</t>
    </r>
  </si>
  <si>
    <t>Fedorenka PAVELAS</t>
  </si>
  <si>
    <t>OLIMPAS Panev</t>
  </si>
  <si>
    <t>Gruzdys Darius</t>
  </si>
  <si>
    <t>Virbickas Dainius</t>
  </si>
  <si>
    <t>BALTAI Vilnius</t>
  </si>
  <si>
    <t>Martinkus Darius</t>
  </si>
  <si>
    <t>Klaipėda</t>
  </si>
  <si>
    <t>Soroka R.</t>
  </si>
  <si>
    <t>MARKOVAS Paulius</t>
  </si>
  <si>
    <t>Šilainiai Kaunas</t>
  </si>
  <si>
    <t>Venskūnas Tomas</t>
  </si>
  <si>
    <t>JAROŠIUS Tadas</t>
  </si>
  <si>
    <t>ĄŽUOLAS Vilnius</t>
  </si>
  <si>
    <t>Balčiūnas Arūnas</t>
  </si>
  <si>
    <t>DINDA M.</t>
  </si>
  <si>
    <t>Žiežmariai</t>
  </si>
  <si>
    <t>KATARSKIS AIDAS</t>
  </si>
  <si>
    <t xml:space="preserve">             1994 m. bėgimas</t>
  </si>
  <si>
    <t>Trakymas Romas</t>
  </si>
  <si>
    <t>Birštonas</t>
  </si>
  <si>
    <r>
      <t>BALTAI</t>
    </r>
    <r>
      <rPr>
        <i/>
        <sz val="8"/>
        <rFont val="Arial"/>
        <family val="2"/>
      </rPr>
      <t>Jonava</t>
    </r>
  </si>
  <si>
    <t>OLIMPAS Panevėžys</t>
  </si>
  <si>
    <t>BAŠKYS TEODORAS</t>
  </si>
  <si>
    <r>
      <t xml:space="preserve">Statkuvienė STEFANIJA </t>
    </r>
    <r>
      <rPr>
        <b/>
        <i/>
        <sz val="10"/>
        <color indexed="10"/>
        <rFont val="Arial"/>
        <family val="2"/>
      </rPr>
      <t>1m</t>
    </r>
  </si>
  <si>
    <r>
      <t xml:space="preserve">Juodeškienė Inga     </t>
    </r>
    <r>
      <rPr>
        <b/>
        <i/>
        <sz val="10"/>
        <color indexed="10"/>
        <rFont val="Arial"/>
        <family val="2"/>
      </rPr>
      <t>2m</t>
    </r>
  </si>
  <si>
    <r>
      <t xml:space="preserve">KAVALIAUSKIENĖ Aušra </t>
    </r>
    <r>
      <rPr>
        <b/>
        <u val="single"/>
        <sz val="10"/>
        <color indexed="10"/>
        <rFont val="Arial"/>
        <family val="2"/>
      </rPr>
      <t>3 m</t>
    </r>
  </si>
  <si>
    <r>
      <t xml:space="preserve">VOVERIENĖ Giedrė </t>
    </r>
    <r>
      <rPr>
        <b/>
        <sz val="10"/>
        <color indexed="10"/>
        <rFont val="Arial"/>
        <family val="2"/>
      </rPr>
      <t>4m</t>
    </r>
  </si>
  <si>
    <t>Bružaitė Sonata</t>
  </si>
  <si>
    <t>Jankevičius benius</t>
  </si>
  <si>
    <t>KRASUCKIS J</t>
  </si>
  <si>
    <t>LABIRINTAS Viln</t>
  </si>
  <si>
    <t>Bučelis Jonas</t>
  </si>
  <si>
    <t>KRISTALASMolėtai</t>
  </si>
  <si>
    <r>
      <t xml:space="preserve">MALAIŠKAITĖ Aistė </t>
    </r>
    <r>
      <rPr>
        <b/>
        <i/>
        <sz val="10"/>
        <color indexed="10"/>
        <rFont val="Arial"/>
        <family val="2"/>
      </rPr>
      <t>6m</t>
    </r>
  </si>
  <si>
    <r>
      <t xml:space="preserve">KAZLAUSKAITĖ Inga </t>
    </r>
    <r>
      <rPr>
        <b/>
        <sz val="10"/>
        <color indexed="10"/>
        <rFont val="Arial"/>
        <family val="2"/>
      </rPr>
      <t>7m</t>
    </r>
  </si>
  <si>
    <r>
      <t xml:space="preserve">Keliuotienė Gailutė </t>
    </r>
    <r>
      <rPr>
        <b/>
        <sz val="10"/>
        <color indexed="10"/>
        <rFont val="Arial"/>
        <family val="2"/>
      </rPr>
      <t>8m</t>
    </r>
  </si>
  <si>
    <r>
      <t xml:space="preserve">Ramanauskienė Dana </t>
    </r>
    <r>
      <rPr>
        <b/>
        <sz val="10"/>
        <color indexed="10"/>
        <rFont val="Arial"/>
        <family val="2"/>
      </rPr>
      <t>9m</t>
    </r>
  </si>
  <si>
    <t>Linkuva</t>
  </si>
  <si>
    <r>
      <t xml:space="preserve">Pėželytė Rasa </t>
    </r>
    <r>
      <rPr>
        <b/>
        <sz val="10"/>
        <color indexed="10"/>
        <rFont val="Arial"/>
        <family val="2"/>
      </rPr>
      <t>10m</t>
    </r>
  </si>
  <si>
    <t>Logminas R</t>
  </si>
  <si>
    <r>
      <t>Raponavičienė Terėsė</t>
    </r>
    <r>
      <rPr>
        <b/>
        <sz val="8"/>
        <rFont val="Arial"/>
        <family val="2"/>
      </rPr>
      <t>11 mot</t>
    </r>
  </si>
  <si>
    <t>GRAŠYS Vytautas</t>
  </si>
  <si>
    <t>GRICIUS Simas</t>
  </si>
  <si>
    <t>SIUTILAS Vilius</t>
  </si>
  <si>
    <t>FIESTA Vilnius</t>
  </si>
  <si>
    <t>KLIMAŠEVSKIJ Eduardas</t>
  </si>
  <si>
    <t>PANAVAS Tomas</t>
  </si>
  <si>
    <t>VIKMERGĖ Ukmergė</t>
  </si>
  <si>
    <r>
      <t>EIGELIS Gytis</t>
    </r>
    <r>
      <rPr>
        <b/>
        <sz val="10"/>
        <color indexed="10"/>
        <rFont val="Arial"/>
        <family val="2"/>
      </rPr>
      <t>?</t>
    </r>
  </si>
  <si>
    <t xml:space="preserve">Vilkelytė Lina </t>
  </si>
  <si>
    <t>Kavaliauskas</t>
  </si>
  <si>
    <r>
      <t>Bakula Bronius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(slidinėjimo vet</t>
    </r>
    <r>
      <rPr>
        <b/>
        <sz val="10"/>
        <rFont val="Arial"/>
        <family val="2"/>
      </rPr>
      <t>)</t>
    </r>
  </si>
  <si>
    <r>
      <t xml:space="preserve">Uoka Kazimeras </t>
    </r>
    <r>
      <rPr>
        <sz val="10"/>
        <rFont val="Arial"/>
        <family val="2"/>
      </rPr>
      <t>(neprikl.sign)</t>
    </r>
  </si>
  <si>
    <r>
      <t>Uoka Kazimeras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(neprikl.sign)</t>
    </r>
  </si>
  <si>
    <t>SUBAČIUS Giedrius</t>
  </si>
  <si>
    <t>Šlum.tinklai Vilnius</t>
  </si>
  <si>
    <t>KROL Dima</t>
  </si>
  <si>
    <t>VOSYLIŪTTĖ Diana</t>
  </si>
  <si>
    <t>ULEVIČIUS D.</t>
  </si>
  <si>
    <t>Kvatenis Andrius</t>
  </si>
  <si>
    <t>BUTKUS V.</t>
  </si>
  <si>
    <t>ŽILINSKAITĖ Jonė</t>
  </si>
  <si>
    <t>KAZIMIERAITIS Romualdas</t>
  </si>
  <si>
    <t>PETUKIENĖ Ieva</t>
  </si>
  <si>
    <t>AMBRAZIENĖ Ainė</t>
  </si>
  <si>
    <t>KAZIMIERAITIENĖ Gitana</t>
  </si>
  <si>
    <t>ČEPAITIS Vaidas</t>
  </si>
  <si>
    <t xml:space="preserve">KIEVIŠAS Arimantas </t>
  </si>
  <si>
    <t>SVENTICKAS Rimundas</t>
  </si>
  <si>
    <t>PETUKAS Arimantas</t>
  </si>
  <si>
    <t>POLUJANSKAS Darus</t>
  </si>
  <si>
    <t>VISOCKAS Artūras</t>
  </si>
  <si>
    <t>EIGĖLYTĖ Asta</t>
  </si>
  <si>
    <t>Šilumos tinklai Viln</t>
  </si>
  <si>
    <t>Mykolaitytė Skirmantė</t>
  </si>
  <si>
    <t>PODOLINSKIENĖ S.</t>
  </si>
  <si>
    <t>RAUDELIŪNAITĖ Milda</t>
  </si>
  <si>
    <t>Meškauskas Ignas</t>
  </si>
  <si>
    <t xml:space="preserve">Orientacininkų pavardės visos didžiosiomis raidėmis  </t>
  </si>
  <si>
    <t>Gorskis Dainius</t>
  </si>
  <si>
    <t>Purėnas Jonas</t>
  </si>
  <si>
    <r>
      <t xml:space="preserve">Dešukas L. </t>
    </r>
    <r>
      <rPr>
        <sz val="10"/>
        <color indexed="12"/>
        <rFont val="Arial"/>
        <family val="2"/>
      </rPr>
      <t>(slidininkas)</t>
    </r>
  </si>
  <si>
    <r>
      <t>KTU</t>
    </r>
    <r>
      <rPr>
        <sz val="8"/>
        <rFont val="Arial"/>
        <family val="2"/>
      </rPr>
      <t xml:space="preserve"> Kaunas</t>
    </r>
  </si>
  <si>
    <t>SUBAČIENĖ I.</t>
  </si>
  <si>
    <t>Padegimaitė Skirmantė</t>
  </si>
  <si>
    <t>GRAJAUSKAS Saulius</t>
  </si>
  <si>
    <r>
      <t xml:space="preserve">Juodeškienė Inga     </t>
    </r>
    <r>
      <rPr>
        <b/>
        <sz val="10"/>
        <color indexed="10"/>
        <rFont val="Arial"/>
        <family val="2"/>
      </rPr>
      <t>1m</t>
    </r>
  </si>
  <si>
    <r>
      <t xml:space="preserve">GIRINSKAITĖ Danutė </t>
    </r>
    <r>
      <rPr>
        <b/>
        <sz val="10"/>
        <rFont val="Arial"/>
        <family val="2"/>
      </rPr>
      <t>2m</t>
    </r>
  </si>
  <si>
    <r>
      <t>Kavaliauskas Petras</t>
    </r>
    <r>
      <rPr>
        <sz val="8"/>
        <rFont val="Arial"/>
        <family val="2"/>
      </rPr>
      <t xml:space="preserve"> (</t>
    </r>
    <r>
      <rPr>
        <sz val="8"/>
        <color indexed="48"/>
        <rFont val="Arial"/>
        <family val="2"/>
      </rPr>
      <t>žymus ėjikas</t>
    </r>
    <r>
      <rPr>
        <sz val="8"/>
        <rFont val="Arial"/>
        <family val="2"/>
      </rPr>
      <t>)</t>
    </r>
  </si>
  <si>
    <t>2003 gruodžio mėn. 28 d.</t>
  </si>
  <si>
    <t>1993 m. gruodžio 26 d.</t>
  </si>
  <si>
    <r>
      <t>SURAIŽA</t>
    </r>
    <r>
      <rPr>
        <b/>
        <i/>
        <sz val="8"/>
        <rFont val="Arial"/>
        <family val="2"/>
      </rPr>
      <t xml:space="preserve"> Suginčia</t>
    </r>
    <r>
      <rPr>
        <i/>
        <sz val="8"/>
        <rFont val="Arial"/>
        <family val="2"/>
      </rPr>
      <t>i</t>
    </r>
  </si>
  <si>
    <r>
      <t xml:space="preserve"> Pakartotinai bėgusiųjų (Visų užfiksuotų 48-ų) vidurkis</t>
    </r>
    <r>
      <rPr>
        <b/>
        <sz val="10"/>
        <rFont val="Arial"/>
        <family val="2"/>
      </rPr>
      <t>:</t>
    </r>
  </si>
  <si>
    <t>Stpriausiųjų 10-tuko santykio su prėjusiu bėgimo vidurkis:</t>
  </si>
  <si>
    <t>Stpriausiųjų 10-tuko santykio su 1994 m. bėgimo vidurkis:</t>
  </si>
  <si>
    <t>Judekov Sergej</t>
  </si>
  <si>
    <t>Minskas</t>
  </si>
  <si>
    <t>Vadopalas Eimis</t>
  </si>
  <si>
    <t>OLIMPAS Panevežys</t>
  </si>
  <si>
    <t>Balčiūnas Algis</t>
  </si>
  <si>
    <t>Voronovo</t>
  </si>
  <si>
    <t>Litvin Sergej</t>
  </si>
  <si>
    <t>Stepan Viačeslav</t>
  </si>
  <si>
    <t>Kaliningradas "Baltika"</t>
  </si>
  <si>
    <t>Kulnis vitautas</t>
  </si>
  <si>
    <t>Basalykas Bronius</t>
  </si>
  <si>
    <t>Lotorevič A.</t>
  </si>
  <si>
    <t>Lyda sp.m-la</t>
  </si>
  <si>
    <t>Ambraška Romas</t>
  </si>
  <si>
    <t>Tytuvėnai</t>
  </si>
  <si>
    <t>Lotorevič V.</t>
  </si>
  <si>
    <t>Kibildis Romas</t>
  </si>
  <si>
    <t>DAINAVA Alytus</t>
  </si>
  <si>
    <t>Gerulaitis Kastytis</t>
  </si>
  <si>
    <t>Klaipėda MARATONAS</t>
  </si>
  <si>
    <t xml:space="preserve">Pranskūnas Petras </t>
  </si>
  <si>
    <t>Šaučikovas Dainius</t>
  </si>
  <si>
    <t>ŠVIESA Vilnius</t>
  </si>
  <si>
    <t>Čirica Vladimir</t>
  </si>
  <si>
    <t>Smorgon Balt.</t>
  </si>
  <si>
    <t>Michailov S.</t>
  </si>
  <si>
    <t>Muravas P.</t>
  </si>
  <si>
    <t>Borisovas "Minskas"</t>
  </si>
  <si>
    <t>Stipriausiųjų  Lietuvos bėgikų 10-tuko vidurkis:</t>
  </si>
  <si>
    <r>
      <t xml:space="preserve">Vielys Vilius </t>
    </r>
    <r>
      <rPr>
        <sz val="8"/>
        <rFont val="Arial"/>
        <family val="2"/>
      </rPr>
      <t xml:space="preserve"> (</t>
    </r>
    <r>
      <rPr>
        <sz val="8"/>
        <color indexed="12"/>
        <rFont val="Arial"/>
        <family val="2"/>
      </rPr>
      <t>slidininkas</t>
    </r>
    <r>
      <rPr>
        <sz val="8"/>
        <rFont val="Arial"/>
        <family val="2"/>
      </rPr>
      <t>)</t>
    </r>
  </si>
  <si>
    <t>Varėna</t>
  </si>
  <si>
    <t>Vimuntis Tadas</t>
  </si>
  <si>
    <t>Molėtai Nemunas</t>
  </si>
  <si>
    <t>Kėdainiai ŽALGIRIS</t>
  </si>
  <si>
    <t>Jonava AZOTAS</t>
  </si>
  <si>
    <t>LUKOŠEVIČIUS Juozas</t>
  </si>
  <si>
    <t>ŽILOVAS Devis</t>
  </si>
  <si>
    <t>ČEREPOVIČ Igor</t>
  </si>
  <si>
    <t>Alp.klubas Vilnius</t>
  </si>
  <si>
    <t>Simutis Rimvydas</t>
  </si>
  <si>
    <t xml:space="preserve"> Alp.kl.KAUNAS</t>
  </si>
  <si>
    <t>Marijampolė "Žalgiris"</t>
  </si>
  <si>
    <t>TRAPANAUSKAS Marijonas</t>
  </si>
  <si>
    <t>VISOCKAS Antanas</t>
  </si>
  <si>
    <t xml:space="preserve">Kaunas </t>
  </si>
  <si>
    <t>RINKEVIČIUS Zenius</t>
  </si>
  <si>
    <t>KADAGYS Vilnius</t>
  </si>
  <si>
    <t>KADAGYS Viilnius</t>
  </si>
  <si>
    <t>ŽAGELIS Juozas</t>
  </si>
  <si>
    <t>PLUOŠTAS Kaunas</t>
  </si>
  <si>
    <t>SUBAČIUS Rimantas</t>
  </si>
  <si>
    <t>Telšių keliautojų klubas</t>
  </si>
  <si>
    <t>Šenfeldas Gediminas</t>
  </si>
  <si>
    <r>
      <t>Jakavonis Gediminas</t>
    </r>
    <r>
      <rPr>
        <sz val="8"/>
        <rFont val="Arial"/>
        <family val="2"/>
      </rPr>
      <t>(Seimo n.)</t>
    </r>
  </si>
  <si>
    <t>SURAIŽA Molėtų raj.</t>
  </si>
  <si>
    <t>Liukevič Ivan</t>
  </si>
  <si>
    <t>Šašmurin Vladimir</t>
  </si>
  <si>
    <t>ŽALGIRIS Vilnius</t>
  </si>
  <si>
    <t>DRAUGYSTĖ Panavėžys</t>
  </si>
  <si>
    <r>
      <t>Jurėnas Vaidas</t>
    </r>
    <r>
      <rPr>
        <sz val="8"/>
        <rFont val="Arial"/>
        <family val="2"/>
      </rPr>
      <t>(buvęs maratonininkas)</t>
    </r>
  </si>
  <si>
    <t>TUTLYS Juozas</t>
  </si>
  <si>
    <t>Šaučikovas Pranas</t>
  </si>
  <si>
    <r>
      <t>Vaičiulevičius Algis (</t>
    </r>
    <r>
      <rPr>
        <sz val="8"/>
        <rFont val="Arial"/>
        <family val="2"/>
      </rPr>
      <t>buvęs bėgik)</t>
    </r>
  </si>
  <si>
    <t>ŽALGIRIETIS Kaunas</t>
  </si>
  <si>
    <t>Dešukas Leonas</t>
  </si>
  <si>
    <r>
      <t>Šimonėlis Petras</t>
    </r>
    <r>
      <rPr>
        <sz val="8"/>
        <rFont val="Arial"/>
        <family val="2"/>
      </rPr>
      <t>(žymus bėgikas</t>
    </r>
  </si>
  <si>
    <t>Pranevičius Vladas</t>
  </si>
  <si>
    <t>Kaunas ŽALGIRIETIS</t>
  </si>
  <si>
    <t>ŠALTINĖLIS Jonava</t>
  </si>
  <si>
    <t>ŠADUIKIS Vilius</t>
  </si>
  <si>
    <r>
      <t>Liaučius J</t>
    </r>
    <r>
      <rPr>
        <sz val="10"/>
        <rFont val="Arial"/>
        <family val="0"/>
      </rPr>
      <t>. (</t>
    </r>
    <r>
      <rPr>
        <b/>
        <sz val="8"/>
        <rFont val="Arial"/>
        <family val="2"/>
      </rPr>
      <t>seimo narys)</t>
    </r>
  </si>
  <si>
    <t>Kavaliauskas Stanislovas</t>
  </si>
  <si>
    <t>Atmanavičius Arvydas</t>
  </si>
  <si>
    <t>VARSA Alytus</t>
  </si>
  <si>
    <t>Reklys Kazys</t>
  </si>
  <si>
    <t>GAIŽAUSKAS Algis</t>
  </si>
  <si>
    <t>Barauskas Vytautįas</t>
  </si>
  <si>
    <t>Titkin Georgij</t>
  </si>
  <si>
    <t>Minskas "Minskas"</t>
  </si>
  <si>
    <t>KEMBRĖ Juozas</t>
  </si>
  <si>
    <t>ĄŽUOLAI IR LIEPOS Viln</t>
  </si>
  <si>
    <t>Anykščiai "Žalgiris"</t>
  </si>
  <si>
    <t>Naruns Auseklis</t>
  </si>
  <si>
    <t>Latvija OFOLNICKI</t>
  </si>
  <si>
    <t>Tamašauskas Saulius</t>
  </si>
  <si>
    <t>JANKAUSKAS Pijus</t>
  </si>
  <si>
    <t>BANGA Kaunas</t>
  </si>
  <si>
    <t xml:space="preserve">               1991 m bėgimas</t>
  </si>
  <si>
    <t>1991 m.gruodžio 29 d.</t>
  </si>
  <si>
    <t>V40</t>
  </si>
  <si>
    <t>Vyr</t>
  </si>
  <si>
    <r>
      <t>SPALIUKAS</t>
    </r>
    <r>
      <rPr>
        <sz val="8"/>
        <rFont val="Arial"/>
        <family val="2"/>
      </rPr>
      <t xml:space="preserve"> Šiauliai</t>
    </r>
  </si>
  <si>
    <r>
      <t>ŠALTINĖLIS J</t>
    </r>
    <r>
      <rPr>
        <sz val="8"/>
        <rFont val="Arial"/>
        <family val="2"/>
      </rPr>
      <t>onava</t>
    </r>
  </si>
  <si>
    <t>Jakštas Egidijus</t>
  </si>
  <si>
    <t>Sabaliauskas Egidijus</t>
  </si>
  <si>
    <t>JASINSKAS Linas</t>
  </si>
  <si>
    <t>ĄUOLAS Vilnius</t>
  </si>
  <si>
    <t>KRASUCKIS Ignas</t>
  </si>
  <si>
    <t>ŽIEDAS Martynas</t>
  </si>
  <si>
    <t>Panevėžys"Sport.visiems</t>
  </si>
  <si>
    <t>PAULAITIS Kęstas</t>
  </si>
  <si>
    <r>
      <t>MARCINKEVIČIUS</t>
    </r>
    <r>
      <rPr>
        <b/>
        <sz val="10"/>
        <rFont val="Arial"/>
        <family val="2"/>
      </rPr>
      <t xml:space="preserve"> Robertas</t>
    </r>
  </si>
  <si>
    <t>Lazauuskas Teisutis</t>
  </si>
  <si>
    <t>Jurbarkas</t>
  </si>
  <si>
    <t>ŠČIUKA Tomas</t>
  </si>
  <si>
    <t>RĖKŠTYS M.</t>
  </si>
  <si>
    <t>LEONOVAS Linas</t>
  </si>
  <si>
    <t>KRUPINAS Eugenijus</t>
  </si>
  <si>
    <t>ANDRIUŠKEVIČIUS Mantas</t>
  </si>
  <si>
    <t>ŽEMAITIS Mantas</t>
  </si>
  <si>
    <t>PETKEVIČIUS Nerijus</t>
  </si>
  <si>
    <t>RENARS Gulbis</t>
  </si>
  <si>
    <t>Jelgava OZOLNIEKI</t>
  </si>
  <si>
    <t>MARTINŠ Kruzmetra</t>
  </si>
  <si>
    <t>KĖDAINIAI I vid.</t>
  </si>
  <si>
    <t>KIRDA Tadas</t>
  </si>
  <si>
    <t>EIGĖLIS Gytis</t>
  </si>
  <si>
    <t>GAVUTIS M..</t>
  </si>
  <si>
    <t>SUBAČIUS Ignas</t>
  </si>
  <si>
    <t>RAMOŠKA Juozas</t>
  </si>
  <si>
    <t>Vansevičius Petras</t>
  </si>
  <si>
    <t>VASILEVIČIUS Linas</t>
  </si>
  <si>
    <t>TAROZA Arūnas</t>
  </si>
  <si>
    <t>Bernotas Dainius</t>
  </si>
  <si>
    <t>Sederavičius Lukas</t>
  </si>
  <si>
    <t>RAMOŠKA Virginijus</t>
  </si>
  <si>
    <t>DRANGAUSKAS Evaldas</t>
  </si>
  <si>
    <t>PILIPAVIČIUS Andrius</t>
  </si>
  <si>
    <t>JEFIMOVAS Dmitrijus</t>
  </si>
  <si>
    <t>LOGINOVAS Ruslanas</t>
  </si>
  <si>
    <t>KRASUCKIS Justas</t>
  </si>
  <si>
    <t>Mot</t>
  </si>
  <si>
    <t>Cuchlo E.V.</t>
  </si>
  <si>
    <t>Minskaas Profsąj.</t>
  </si>
  <si>
    <t>Čistiakova Regina</t>
  </si>
  <si>
    <t>Judenkova Olga</t>
  </si>
  <si>
    <t>Baltarusija Minskas</t>
  </si>
  <si>
    <t>Silakova Valentina</t>
  </si>
  <si>
    <t>Kaušinytė Nijolė</t>
  </si>
  <si>
    <t>KELIUOTIENĖ Gailutė</t>
  </si>
  <si>
    <t>SURAIŽA Molėtų raj</t>
  </si>
  <si>
    <t>Jasevičienė M.</t>
  </si>
  <si>
    <t xml:space="preserve">Matusevičienė </t>
  </si>
  <si>
    <t>SAKAS Šiauliai</t>
  </si>
  <si>
    <t>UMBRASAITĖ Daiva</t>
  </si>
  <si>
    <t>FORTŪNA Vilnius</t>
  </si>
  <si>
    <t>MEDEINA KAunas</t>
  </si>
  <si>
    <t>VISOCKAITĖ Jurgita</t>
  </si>
  <si>
    <r>
      <t>Sauseris Marius (</t>
    </r>
    <r>
      <rPr>
        <sz val="8"/>
        <rFont val="Arial"/>
        <family val="2"/>
      </rPr>
      <t>bėgiko sūnus)</t>
    </r>
  </si>
  <si>
    <t>LUKAŠEVIČ Lilija</t>
  </si>
  <si>
    <t>V18</t>
  </si>
  <si>
    <t>M18</t>
  </si>
  <si>
    <t>Mačaitytė Diana</t>
  </si>
  <si>
    <t>Jurbarkas VJSM</t>
  </si>
  <si>
    <t>Križinauskaitė Kristina</t>
  </si>
  <si>
    <t>Biržų r.</t>
  </si>
  <si>
    <t>Šaučikovaitė Laura</t>
  </si>
  <si>
    <t>ZABARAUSKAITĖ Eglė</t>
  </si>
  <si>
    <t>Turgušaitė Neringa</t>
  </si>
  <si>
    <t>Jonavos sp.mok.</t>
  </si>
  <si>
    <t>ČEČINAITĖ Lina</t>
  </si>
  <si>
    <t>NAUJAMETINIŲ BĖGIMŲ ISTORINĖ ANALIZĖ IR ORIENTACINININKŲ DALYVAVIMO TYRIMAS</t>
  </si>
  <si>
    <t>žiežmariai KERTUS</t>
  </si>
  <si>
    <t xml:space="preserve">Kauno JALLE </t>
  </si>
  <si>
    <t>GVILDYS JonasVytautas</t>
  </si>
  <si>
    <t>ŽVIRZDINAS Eugenijus</t>
  </si>
  <si>
    <t>Matulaitis Vytas</t>
  </si>
  <si>
    <t>SIMNIŠKIS Rimantas</t>
  </si>
  <si>
    <t>ANKUDAVIČIUS Matas</t>
  </si>
  <si>
    <t>1-70:13,0</t>
  </si>
  <si>
    <t>Kauno BMK</t>
  </si>
  <si>
    <r>
      <t>Vilniaus “</t>
    </r>
    <r>
      <rPr>
        <b/>
        <sz val="8"/>
        <rFont val="Arial"/>
        <family val="2"/>
      </rPr>
      <t>Fortūna</t>
    </r>
    <r>
      <rPr>
        <sz val="8"/>
        <rFont val="Arial"/>
        <family val="2"/>
      </rPr>
      <t>“</t>
    </r>
  </si>
  <si>
    <t>Grupė</t>
  </si>
  <si>
    <t>Klubas</t>
  </si>
  <si>
    <t>1 diena</t>
  </si>
  <si>
    <t>VYRAI</t>
  </si>
  <si>
    <t>Diliūnas Marius</t>
  </si>
  <si>
    <t>Pakruojis "Vėjas"</t>
  </si>
  <si>
    <t>Skinulis Aurimas</t>
  </si>
  <si>
    <t>Matijošius Tomas</t>
  </si>
  <si>
    <t>Vilnius "Baltai"</t>
  </si>
  <si>
    <t>Čepas Agnius</t>
  </si>
  <si>
    <t>Klaipėda Kopa</t>
  </si>
  <si>
    <t>Pranckūnas Petras</t>
  </si>
  <si>
    <t>Vilnius "Stajeris"</t>
  </si>
  <si>
    <t>Šulčys Nerijus</t>
  </si>
  <si>
    <t>LKSK</t>
  </si>
  <si>
    <t>Toleikis Paulius</t>
  </si>
  <si>
    <t>VAIKI</t>
  </si>
  <si>
    <t>Vidzikauskas Tadas</t>
  </si>
  <si>
    <t>Kaunas "Takas"</t>
  </si>
  <si>
    <t>Michailov Aleksandr</t>
  </si>
  <si>
    <t>Švenčionėliai</t>
  </si>
  <si>
    <t>Kančys Remigijus</t>
  </si>
  <si>
    <t>Alytus "Dzūkija"</t>
  </si>
  <si>
    <t>Gvildys Jonas Vytautas</t>
  </si>
  <si>
    <t>Kaunas "Medeina"</t>
  </si>
  <si>
    <t>Sabaliauskas Giedrius</t>
  </si>
  <si>
    <t>Plungė Versmė</t>
  </si>
  <si>
    <t>Michalkovskis Antonas</t>
  </si>
  <si>
    <t>Platov Nikolaj</t>
  </si>
  <si>
    <t>Pabradė</t>
  </si>
  <si>
    <t>Tumaitis Donatas</t>
  </si>
  <si>
    <t>Vilnius "Gestas"</t>
  </si>
  <si>
    <t>VETER</t>
  </si>
  <si>
    <t>Gražys Vytautas</t>
  </si>
  <si>
    <t>Kuzminskis Tomas</t>
  </si>
  <si>
    <t>Bacys Modestas</t>
  </si>
  <si>
    <t>Šiauliai "Sakas"</t>
  </si>
  <si>
    <t>Marcinkevičius Robertas</t>
  </si>
  <si>
    <t>Prienai "Šilas"</t>
  </si>
  <si>
    <t>Zamara Darek</t>
  </si>
  <si>
    <t>Vilniaus r. SM</t>
  </si>
  <si>
    <t>Ivaškevičius Robertas</t>
  </si>
  <si>
    <t>Vievis</t>
  </si>
  <si>
    <t>Bulyga Alkesandras</t>
  </si>
  <si>
    <t>Meška Artūras</t>
  </si>
  <si>
    <t>Pasvalys "Vėtra"</t>
  </si>
  <si>
    <t>Šalkauskas Algirdas</t>
  </si>
  <si>
    <t>Panevėžys "Oriens"</t>
  </si>
  <si>
    <t>Jakubynas Augustas</t>
  </si>
  <si>
    <t>Čepulis Motiejus</t>
  </si>
  <si>
    <t>Jankūnas Kęstutis</t>
  </si>
  <si>
    <t>Panevėžys "Rambynas"</t>
  </si>
  <si>
    <t>Ardzijauskas Aidas</t>
  </si>
  <si>
    <t>Vilnius "Inžinerija"</t>
  </si>
  <si>
    <t>Černiauskas Gintautas</t>
  </si>
  <si>
    <t>Vilimeksas</t>
  </si>
  <si>
    <t>Rindzevičius Marijus</t>
  </si>
  <si>
    <t>Anykščiai Viesulas</t>
  </si>
  <si>
    <t>Kokanka Tomas</t>
  </si>
  <si>
    <t>Mitašovas Viktoras</t>
  </si>
  <si>
    <t>Vilnius "Žalieji ežerai"</t>
  </si>
  <si>
    <t>Mačiulis Dainius</t>
  </si>
  <si>
    <t>Jankovskij Edvard</t>
  </si>
  <si>
    <t>Lazdauskas Karolis</t>
  </si>
  <si>
    <t>MOTER</t>
  </si>
  <si>
    <t>Drungilienė Modesta</t>
  </si>
  <si>
    <t>Kaunas BMK</t>
  </si>
  <si>
    <t>Štabokas Edvardas</t>
  </si>
  <si>
    <t>Paužas Antanas</t>
  </si>
  <si>
    <t>Dakinevičius Dalius</t>
  </si>
  <si>
    <t>Astrauskas Mindaugas</t>
  </si>
  <si>
    <t>Adžgauskas Donatas</t>
  </si>
  <si>
    <t>Staškevičius Ignas</t>
  </si>
  <si>
    <t>Vilnius "Šviesos kariai"</t>
  </si>
  <si>
    <t>Červonka Povilas</t>
  </si>
  <si>
    <t>Vidzikauskas Giedrius</t>
  </si>
  <si>
    <r>
      <t>MARTUSEVIČIŪTĖ Edit</t>
    </r>
    <r>
      <rPr>
        <sz val="8"/>
        <color indexed="10"/>
        <rFont val="Arial"/>
        <family val="2"/>
      </rPr>
      <t>10m</t>
    </r>
    <r>
      <rPr>
        <b/>
        <sz val="8"/>
        <color indexed="10"/>
        <rFont val="Arial"/>
        <family val="2"/>
      </rPr>
      <t>I j</t>
    </r>
  </si>
  <si>
    <t>Kaunas "Gaja"</t>
  </si>
  <si>
    <t>Vasiliauskas Rolandas</t>
  </si>
  <si>
    <t>Dinda Mindaugas</t>
  </si>
  <si>
    <t>Žiežmariai "Kertus"</t>
  </si>
  <si>
    <t>Kazlauskaitė Inga</t>
  </si>
  <si>
    <t>Stokholmas</t>
  </si>
  <si>
    <t>Glazauskas Saulius</t>
  </si>
  <si>
    <t>Demenkov Edvin</t>
  </si>
  <si>
    <t>Kovarskas Paulius</t>
  </si>
  <si>
    <t>Panevėžys Sporto pasaulis</t>
  </si>
  <si>
    <t>Jemeljenenko Andrejus</t>
  </si>
  <si>
    <t>Klebauskas Arūnas</t>
  </si>
  <si>
    <t>Mikšys Julius</t>
  </si>
  <si>
    <t>Korsakas Emilis</t>
  </si>
  <si>
    <t>Vilnius "Rimgaida-buderus</t>
  </si>
  <si>
    <t>Šitkauskas Artūras</t>
  </si>
  <si>
    <t>Vedeikis Ernestas</t>
  </si>
  <si>
    <t>Šalkevičius Saulius</t>
  </si>
  <si>
    <t>Kauno kolegija</t>
  </si>
  <si>
    <t>Striūka Rapolas</t>
  </si>
  <si>
    <t>Barkauskas Aidas</t>
  </si>
  <si>
    <t>Vilnius OK "Apuokas"</t>
  </si>
  <si>
    <t>Kazlas Rolandas</t>
  </si>
  <si>
    <t>Ptašekas Julius</t>
  </si>
  <si>
    <t>OK "Devyni"</t>
  </si>
  <si>
    <t>Grabys Petras</t>
  </si>
  <si>
    <t>Trinka Audrius</t>
  </si>
  <si>
    <t>Juozulevičius Mantas</t>
  </si>
  <si>
    <t>Paužaitė Sandra</t>
  </si>
  <si>
    <t>OK "Dainava"</t>
  </si>
  <si>
    <t>Paužas Henrikas</t>
  </si>
  <si>
    <t>Nakvosas Jonas</t>
  </si>
  <si>
    <t>Jankovskij Zdislav</t>
  </si>
  <si>
    <t>Bačkys Rolandas</t>
  </si>
  <si>
    <t>Vilnius "Fortūna"</t>
  </si>
  <si>
    <t>MATRO</t>
  </si>
  <si>
    <t>Auškalnis Egidijus</t>
  </si>
  <si>
    <t>Raubickas Vytenis</t>
  </si>
  <si>
    <t>Kaunas OSK JALLE</t>
  </si>
  <si>
    <t>Mardosas Arkadijus</t>
  </si>
  <si>
    <t>Vaišvilas Marius</t>
  </si>
  <si>
    <t>Maldeikis Rimantas</t>
  </si>
  <si>
    <t>Stulgys Mindaugas</t>
  </si>
  <si>
    <t>Mockus Vaidas</t>
  </si>
  <si>
    <t>Šilalės SM</t>
  </si>
  <si>
    <t>Garmus Mindaugas</t>
  </si>
  <si>
    <t>Valiūnas Rimas</t>
  </si>
  <si>
    <t>Ambrazas Svajūnas</t>
  </si>
  <si>
    <t>Paknys Gvidas</t>
  </si>
  <si>
    <t>Ukmergė "Vilkmergė"</t>
  </si>
  <si>
    <t>Jonauskas Genadijus</t>
  </si>
  <si>
    <t>Rūkaitė Jūratė</t>
  </si>
  <si>
    <t>Lelkaitis Valdas</t>
  </si>
  <si>
    <t>Keliuotienė Gailutė</t>
  </si>
  <si>
    <t>Molėtai "Klajūnas"</t>
  </si>
  <si>
    <t>Mardosas Alvaras</t>
  </si>
  <si>
    <t>Zaranka Klemensas</t>
  </si>
  <si>
    <t>Plauska Rimantas</t>
  </si>
  <si>
    <t>Žvirzdinas Eugenijus</t>
  </si>
  <si>
    <t>Vainikevičius Artūras</t>
  </si>
  <si>
    <t>Kaišiadorys</t>
  </si>
  <si>
    <t>Žlabys Vaidas</t>
  </si>
  <si>
    <t>Jauniškis Robertas</t>
  </si>
  <si>
    <t>Aukštikalnis Gytis</t>
  </si>
  <si>
    <t>Songinas Vytautas</t>
  </si>
  <si>
    <t>Lakštauskas Albertas</t>
  </si>
  <si>
    <t>Žasliai</t>
  </si>
  <si>
    <t>Jankauskas Egidijus</t>
  </si>
  <si>
    <t>Janulevičius Vidmantas</t>
  </si>
  <si>
    <t>Peleckas Deividas</t>
  </si>
  <si>
    <t>Šatkauskas Gediminas</t>
  </si>
  <si>
    <t>Sadauskas Robertas</t>
  </si>
  <si>
    <t>Petrevičius Aras</t>
  </si>
  <si>
    <t>Volungevičius Mantas</t>
  </si>
  <si>
    <t>Remeika Vytautas</t>
  </si>
  <si>
    <t>Ložys Martynas</t>
  </si>
  <si>
    <t>Kudaba Domas</t>
  </si>
  <si>
    <t>Micka Tadas</t>
  </si>
  <si>
    <t>Bliujienė Loreta</t>
  </si>
  <si>
    <t>Šveikauskas Benas</t>
  </si>
  <si>
    <t>Kiršys Romas</t>
  </si>
  <si>
    <t>Kazlauskas Donatas</t>
  </si>
  <si>
    <t>Vilnius "Saulė"</t>
  </si>
  <si>
    <t>Barkovskij Valerij</t>
  </si>
  <si>
    <t>Daukšys Egidijus</t>
  </si>
  <si>
    <t>Mickus Dovydas</t>
  </si>
  <si>
    <t>Kovarskas Gvidas</t>
  </si>
  <si>
    <t>Bulyga Ivan</t>
  </si>
  <si>
    <t>Kokanka Paulius</t>
  </si>
  <si>
    <t>MERG</t>
  </si>
  <si>
    <t>Bitautaitė Rita</t>
  </si>
  <si>
    <t>Beresnevičius Domas</t>
  </si>
  <si>
    <t>Jurbarkas Sporto Centras</t>
  </si>
  <si>
    <t>Vismolėkas Artūras</t>
  </si>
  <si>
    <t>Gvildys Jonas Gediminas</t>
  </si>
  <si>
    <t>Bernotas Rimantas</t>
  </si>
  <si>
    <t>Čaplikas Laimonas</t>
  </si>
  <si>
    <t>Grebliūnas Paulius</t>
  </si>
  <si>
    <t>Grigaitė Evelina</t>
  </si>
  <si>
    <t>Ščerbavičius Edvardas</t>
  </si>
  <si>
    <t>Masilionis Remigijus</t>
  </si>
  <si>
    <t>Pociūnas Saulenis</t>
  </si>
  <si>
    <t>Momkus Dovydas</t>
  </si>
  <si>
    <t>Klaipėdos Viesulo SC</t>
  </si>
  <si>
    <t>Ševeliovas Artūras</t>
  </si>
  <si>
    <t>Drumstas Donatas</t>
  </si>
  <si>
    <t>Graužinis Bronius</t>
  </si>
  <si>
    <t>Utena "Gija"</t>
  </si>
  <si>
    <t>Romančikas Gediminas</t>
  </si>
  <si>
    <t>Grabauskas Edgaras</t>
  </si>
  <si>
    <t>Bertašius Rimvydas</t>
  </si>
  <si>
    <t>Subel Pavel</t>
  </si>
  <si>
    <t>Jankauskas Sigitas</t>
  </si>
  <si>
    <t>Striūka Algirdas</t>
  </si>
  <si>
    <t>Verbickas Tomas</t>
  </si>
  <si>
    <t>Kumparskas Darius</t>
  </si>
  <si>
    <t>Balčiauskas Zenonas</t>
  </si>
  <si>
    <t>Malinauskas Žygimantas</t>
  </si>
  <si>
    <t>Čerepovičius Georgijus</t>
  </si>
  <si>
    <t>Klazemėkas Mindaugas</t>
  </si>
  <si>
    <t>Cicėnas Rimantas</t>
  </si>
  <si>
    <t>Barnackas Gediminas</t>
  </si>
  <si>
    <t>Grašys Mindaugas</t>
  </si>
  <si>
    <t>Vilnius OK "Perkūnas"</t>
  </si>
  <si>
    <t>Iljinas Borisas</t>
  </si>
  <si>
    <t>Ambrizas Martynas</t>
  </si>
  <si>
    <t>Matelis Arūnas</t>
  </si>
  <si>
    <t>Vilčinskas Jonas</t>
  </si>
  <si>
    <t>Jadenkus Evaldas</t>
  </si>
  <si>
    <t>Ulevičius Henrikas</t>
  </si>
  <si>
    <t>Vilnius "Labirintas"</t>
  </si>
  <si>
    <t>Dauderis Julius</t>
  </si>
  <si>
    <t>Panevėžys Krantas</t>
  </si>
  <si>
    <t>Baltrušaitis Žydrūnas</t>
  </si>
  <si>
    <t>Davidavičius Vaidas</t>
  </si>
  <si>
    <t>Libar Andrius</t>
  </si>
  <si>
    <t>Vilnius "Sietyno" SM</t>
  </si>
  <si>
    <t>Gvildytė Teklė Emilija</t>
  </si>
  <si>
    <t>Markevičius Donatas</t>
  </si>
  <si>
    <t>Kirilenko Jevgenij</t>
  </si>
  <si>
    <t>Petrovas Lukas</t>
  </si>
  <si>
    <t>Čistiakovas Aleksandras</t>
  </si>
  <si>
    <t>Vasilevičius Juozas</t>
  </si>
  <si>
    <t>Kavaliauskienė Aušra</t>
  </si>
  <si>
    <t>Jasinskas Romas</t>
  </si>
  <si>
    <t>Lažinskas Ignas</t>
  </si>
  <si>
    <t>Lapienė Saulius</t>
  </si>
  <si>
    <t>Petruškevičius Kazimieras</t>
  </si>
  <si>
    <t>Kazėnas Bronius</t>
  </si>
  <si>
    <t>Jonava Matatonas</t>
  </si>
  <si>
    <t>Jurgilas Vidas</t>
  </si>
  <si>
    <t>Bartkevičienė Aušra</t>
  </si>
  <si>
    <t>Kalaimaitė Jurgita</t>
  </si>
  <si>
    <t>Grigas Donatas</t>
  </si>
  <si>
    <t>Kupiškis SM</t>
  </si>
  <si>
    <t>Jasiūnas Andrius</t>
  </si>
  <si>
    <t>Grigonytė Ugnė</t>
  </si>
  <si>
    <t>Vaičiulis Mečys</t>
  </si>
  <si>
    <t>Arlinkskaitė Indrė</t>
  </si>
  <si>
    <t>Cibulskas Dalius</t>
  </si>
  <si>
    <t>Arvydas Šrubėnas</t>
  </si>
  <si>
    <t>Kutkaitė Aušrinė</t>
  </si>
  <si>
    <t>Čižiūnas Ugnius</t>
  </si>
  <si>
    <t>Baleišis Kęstutis</t>
  </si>
  <si>
    <t>Marozas Saulius</t>
  </si>
  <si>
    <t>Kaunelis Petras</t>
  </si>
  <si>
    <t>Olišauskas Raimondas</t>
  </si>
  <si>
    <t>Eleckas Giedrius</t>
  </si>
  <si>
    <t>Akstinaitė Gytautė</t>
  </si>
  <si>
    <t>OK "Ąžuolas"</t>
  </si>
  <si>
    <t>Naudžius Algirdas</t>
  </si>
  <si>
    <t>Jaruševičius Mantas</t>
  </si>
  <si>
    <t>Jokužys Deividas</t>
  </si>
  <si>
    <t>Kondratas Ronaldas</t>
  </si>
  <si>
    <t>Bitautas Vitalijus</t>
  </si>
  <si>
    <t>Salovas Sergiejus</t>
  </si>
  <si>
    <t>Traubienė Aistė</t>
  </si>
  <si>
    <t>Simniškis Rimantas</t>
  </si>
  <si>
    <t>Skernevičius Arvydas</t>
  </si>
  <si>
    <t>Jakučionis Aurimas</t>
  </si>
  <si>
    <t>Žičkus Arūnas</t>
  </si>
  <si>
    <t>Vanskevičius Gediminas</t>
  </si>
  <si>
    <t>Jurkus Vytautas</t>
  </si>
  <si>
    <t>Jakštas Rimantas</t>
  </si>
  <si>
    <t>Sasnauskas Tomas</t>
  </si>
  <si>
    <t>Ališauskas Saulius</t>
  </si>
  <si>
    <t>Ališauskienė Rasa</t>
  </si>
  <si>
    <t>Sadovskaja Renata</t>
  </si>
  <si>
    <t>Daugvilaitė Dovilė</t>
  </si>
  <si>
    <t>Ložys Vidmantas</t>
  </si>
  <si>
    <t>Laurinavičūtė Roberta</t>
  </si>
  <si>
    <t>Rimša Vitalijus</t>
  </si>
  <si>
    <t>Skersys Julijonas</t>
  </si>
  <si>
    <t>Sušinskas Žilvinas</t>
  </si>
  <si>
    <t>Narvydas Paulius</t>
  </si>
  <si>
    <t>Baranovskis Andrius</t>
  </si>
  <si>
    <t>Daukšienė Valerija</t>
  </si>
  <si>
    <t>Paknys Raimondas</t>
  </si>
  <si>
    <t>Jurgaitis Darius</t>
  </si>
  <si>
    <t>Bulkevičiūtė Teresa</t>
  </si>
  <si>
    <t>Skaisgiris Darius</t>
  </si>
  <si>
    <t>Zajančikauskas Rytis</t>
  </si>
  <si>
    <t>Daukšaitė Lauryna</t>
  </si>
  <si>
    <t>Survila Tadas</t>
  </si>
  <si>
    <t>Baškytė Monika</t>
  </si>
  <si>
    <t>Šimkūnas Egidijus</t>
  </si>
  <si>
    <t>Markvėnas Tadas</t>
  </si>
  <si>
    <t>Kunigėnas Algirdas</t>
  </si>
  <si>
    <t>Jurgaitis Ignas</t>
  </si>
  <si>
    <t>Jackutė Laura</t>
  </si>
  <si>
    <t>Makūnas Jonas</t>
  </si>
  <si>
    <t>Misiūnas Mantas</t>
  </si>
  <si>
    <t>Sysas Algirdas</t>
  </si>
  <si>
    <t>Ambraška Liucijus</t>
  </si>
  <si>
    <t>Zidonis Mantas</t>
  </si>
  <si>
    <t>Vaina Edgaras</t>
  </si>
  <si>
    <t>Bieliauskas Valdas</t>
  </si>
  <si>
    <t>Vilnius "Regata"</t>
  </si>
  <si>
    <t>Navickaitė Rūta</t>
  </si>
  <si>
    <t>Beniauskaitė Alina</t>
  </si>
  <si>
    <t>Rudėnas Darius</t>
  </si>
  <si>
    <t>Šulčienė Jolanta</t>
  </si>
  <si>
    <t>Dailidonis Rytis</t>
  </si>
  <si>
    <t>Aniulytė Aida</t>
  </si>
  <si>
    <t>Jackutė Justina</t>
  </si>
  <si>
    <t>Paliušis Andrius Juozas</t>
  </si>
  <si>
    <t>Klopkinas Aurimas</t>
  </si>
  <si>
    <t>Bauzas Saulius</t>
  </si>
  <si>
    <t>Grikšelis Alvydas</t>
  </si>
  <si>
    <t>Kutka Rimvydas</t>
  </si>
  <si>
    <t>Leonas</t>
  </si>
  <si>
    <t>Kacevičiūtė Justina</t>
  </si>
  <si>
    <t>Garalis Vytautas</t>
  </si>
  <si>
    <t>Dešickas Leonas</t>
  </si>
  <si>
    <t>Daukšas Paulius</t>
  </si>
  <si>
    <t>Gudavičius Julius</t>
  </si>
  <si>
    <t>Malvėnas Paulius</t>
  </si>
  <si>
    <t>Rinkevičius Kęstutis</t>
  </si>
  <si>
    <t>Dievaitis Gintaras</t>
  </si>
  <si>
    <t>Maki Janne</t>
  </si>
  <si>
    <t>Kulbokaitė Adrija</t>
  </si>
  <si>
    <t>Uždavinys Algimantas</t>
  </si>
  <si>
    <t>Bagdonas Petras</t>
  </si>
  <si>
    <t>Kavaliauskaitė Aušra</t>
  </si>
  <si>
    <t>Misiūnienė Irina</t>
  </si>
  <si>
    <t>Jurgaitis Kostas</t>
  </si>
  <si>
    <t>Varys Stanislovas</t>
  </si>
  <si>
    <t>Jackūnas Vytautas</t>
  </si>
  <si>
    <t>Vinius Energija</t>
  </si>
  <si>
    <t>Kaublevičius Jonas</t>
  </si>
  <si>
    <t>Žilėnaitė Jurgita</t>
  </si>
  <si>
    <t>Lelkaitis Gediminas</t>
  </si>
  <si>
    <t>Navagrudskas Sigitas</t>
  </si>
  <si>
    <t>Bložė Saulius</t>
  </si>
  <si>
    <t>Lechtman David</t>
  </si>
  <si>
    <t>Radavičius Marijus</t>
  </si>
  <si>
    <t>Macijauskaitė Simona</t>
  </si>
  <si>
    <t>Janušis Kazys</t>
  </si>
  <si>
    <t>Ulevičienė Jūratė</t>
  </si>
  <si>
    <t>Barabanovaitė Karina</t>
  </si>
  <si>
    <t>G.justas ?</t>
  </si>
  <si>
    <t>Kiela Laurynas</t>
  </si>
  <si>
    <t>Lukaševič Andrei</t>
  </si>
  <si>
    <t>Petraitytė Inga</t>
  </si>
  <si>
    <t>Bajoras Juozas</t>
  </si>
  <si>
    <t>Krasuckis Rimantas</t>
  </si>
  <si>
    <t>Rožėnas Dainius</t>
  </si>
  <si>
    <t>Staranevičienė Aušra</t>
  </si>
  <si>
    <t>Mikalauskas Robertas</t>
  </si>
  <si>
    <t>Kęstaitis Kastytis</t>
  </si>
  <si>
    <t>Katinaitė Sandra</t>
  </si>
  <si>
    <t>Smulskytė Rima</t>
  </si>
  <si>
    <t>Prienai "Einis"</t>
  </si>
  <si>
    <t>Gecevičiūtė Aistė</t>
  </si>
  <si>
    <t>Bendžius Rimantas</t>
  </si>
  <si>
    <t>Norkevičius Vytautas</t>
  </si>
  <si>
    <t>Jaugėlienė Rasa</t>
  </si>
  <si>
    <t>Kilius Jonas</t>
  </si>
  <si>
    <t>Eigėlis Rimantas</t>
  </si>
  <si>
    <t>Kuznecovaitė Agnė</t>
  </si>
  <si>
    <t>Vaičekonis Ignas</t>
  </si>
  <si>
    <t>Ptašekienė Vitalija</t>
  </si>
  <si>
    <t>Tursa Kęstutis</t>
  </si>
  <si>
    <t>Vilnius NORD/LB</t>
  </si>
  <si>
    <t>Kavaliauskas Darius</t>
  </si>
  <si>
    <t>Kaunelytė Rasa</t>
  </si>
  <si>
    <t>Gervė Juozas</t>
  </si>
  <si>
    <t>Galinis Sigitas</t>
  </si>
  <si>
    <t>Čirba Stasys</t>
  </si>
  <si>
    <t>Melnikas Rimantas</t>
  </si>
  <si>
    <t>Cicėnas Tomas</t>
  </si>
  <si>
    <t>Turulis Marius</t>
  </si>
  <si>
    <t>Slabada Ovidijus</t>
  </si>
  <si>
    <t>Kristauskaitė Rūta</t>
  </si>
  <si>
    <t>Bičkauskas Nerijus</t>
  </si>
  <si>
    <t>Žilinskas Egidijus</t>
  </si>
  <si>
    <t>Klimavičiūtė Miglė</t>
  </si>
  <si>
    <t>Xavier De Chambonas</t>
  </si>
  <si>
    <t>Šilėnas Romualdas</t>
  </si>
  <si>
    <t>Živoltas Sigitas</t>
  </si>
  <si>
    <t>Stravinskas Romas</t>
  </si>
  <si>
    <t>Matelytė Danutė</t>
  </si>
  <si>
    <t>Vitkūnaitė Audronė</t>
  </si>
  <si>
    <t>Aleksandraitis Vytenis</t>
  </si>
  <si>
    <t>Rutkauskaitė Jogilė</t>
  </si>
  <si>
    <t>Drigotas Romualdas</t>
  </si>
  <si>
    <t>Januškevičius Vytautas</t>
  </si>
  <si>
    <t>Dūdienė Violeta</t>
  </si>
  <si>
    <t>Guogis Rygaudas</t>
  </si>
  <si>
    <t>Stanevičienė Rūta</t>
  </si>
  <si>
    <t>Krasuckienė Eglė</t>
  </si>
  <si>
    <t>Jankauskas Petras</t>
  </si>
  <si>
    <t>Alekna Jonas</t>
  </si>
  <si>
    <t>Zigmantaitė Ieva</t>
  </si>
  <si>
    <t>Mockeliūnas Kęstutis</t>
  </si>
  <si>
    <t>Žvikas Vladas</t>
  </si>
  <si>
    <t>Blaževičiūtė Laura</t>
  </si>
  <si>
    <t>Raklys Kazys</t>
  </si>
  <si>
    <t>Vasilevičiūtė Justina</t>
  </si>
  <si>
    <t>Burokienė Loreta</t>
  </si>
  <si>
    <t>Borisas Edvardas</t>
  </si>
  <si>
    <t>Kašėta Deividas</t>
  </si>
  <si>
    <t>Cicėnas Kęstas</t>
  </si>
  <si>
    <t>Rakauskaitė Laura</t>
  </si>
  <si>
    <t>Mackevičius Rimas</t>
  </si>
  <si>
    <t>Telešov Oleg</t>
  </si>
  <si>
    <t>Lapašinskas Eugenijus</t>
  </si>
  <si>
    <t> </t>
  </si>
  <si>
    <t>Dūda Kostas</t>
  </si>
  <si>
    <t>dnf</t>
  </si>
  <si>
    <t>Orbakova Regina</t>
  </si>
  <si>
    <t>Mikšys Eugenijus</t>
  </si>
  <si>
    <t>Paškevičius Raimondas</t>
  </si>
  <si>
    <t>Alekna Algimantas</t>
  </si>
  <si>
    <t>Krekenava</t>
  </si>
  <si>
    <t>santyk.suEd.</t>
  </si>
  <si>
    <t>14:24.68   Elvan Abeylegesse</t>
  </si>
  <si>
    <t xml:space="preserve"> 29:31.78   Wang Junxia</t>
  </si>
  <si>
    <t>65:40a     Paula Radcliffe</t>
  </si>
  <si>
    <t>Jegorov Andrej</t>
  </si>
  <si>
    <t>Viršila Mindaugas</t>
  </si>
  <si>
    <t>Krėpšta Simonas</t>
  </si>
  <si>
    <t>Sadeckas Darius</t>
  </si>
  <si>
    <t>Beliūnas Vytautas</t>
  </si>
  <si>
    <t>Virbalas Deividas</t>
  </si>
  <si>
    <t>Povilonis Gintaras</t>
  </si>
  <si>
    <t>Lisauskas Rytis</t>
  </si>
  <si>
    <t>Smolskij Jarek</t>
  </si>
  <si>
    <t>Chaizė Eimantas</t>
  </si>
  <si>
    <t>Kavaliauskas Tadas</t>
  </si>
  <si>
    <t>Navagrudskas Vladas</t>
  </si>
  <si>
    <t>Kutavičius Mindaugas</t>
  </si>
  <si>
    <t>Runec Pavel</t>
  </si>
  <si>
    <t>Januševičius Donatas</t>
  </si>
  <si>
    <t>Žukovskis Arnoldas</t>
  </si>
  <si>
    <t>Juknevičius Daumantas</t>
  </si>
  <si>
    <t>Marcinkevičius Rimantas</t>
  </si>
  <si>
    <t>Jankūnas Gediminas</t>
  </si>
  <si>
    <t>Verkovskij Darius</t>
  </si>
  <si>
    <t>Trumpickas Vaidas</t>
  </si>
  <si>
    <t>Sasperovič Tomaš</t>
  </si>
  <si>
    <t>Ivickis Andžejus</t>
  </si>
  <si>
    <t>Juodšiliai</t>
  </si>
  <si>
    <t>Bobrovič Jevgenij</t>
  </si>
  <si>
    <t>Plauska Aidas</t>
  </si>
  <si>
    <t>Lagauninkas Vilius</t>
  </si>
  <si>
    <t>Zakarauskas Egidijus</t>
  </si>
  <si>
    <t>Vasauskas Mantas</t>
  </si>
  <si>
    <t>Arūnas Simonas</t>
  </si>
  <si>
    <t>Košel Artiom</t>
  </si>
  <si>
    <t>Gagis Artūras</t>
  </si>
  <si>
    <t>Snuviškis Gintautas</t>
  </si>
  <si>
    <t>Šidlauskis Bernardas</t>
  </si>
  <si>
    <t>Raseiniai SM</t>
  </si>
  <si>
    <t>Riauba Ignas</t>
  </si>
  <si>
    <t>Kravčinskij Aleksandr</t>
  </si>
  <si>
    <t>Griškalauskas Juozas</t>
  </si>
  <si>
    <t>Druskininkai Leipal.p.m-k</t>
  </si>
  <si>
    <t>Nakvosas Dangiras</t>
  </si>
  <si>
    <t>Artiomovas Igoris</t>
  </si>
  <si>
    <t>Bebechas Robertas</t>
  </si>
  <si>
    <t>Kuch Dimitrij</t>
  </si>
  <si>
    <t>Rudzianec Tomaš</t>
  </si>
  <si>
    <t>Umbrasas Vytenis</t>
  </si>
  <si>
    <t>Paškevičius Justas</t>
  </si>
  <si>
    <t>Ranonis Ernestas</t>
  </si>
  <si>
    <t>Sakalauskas Justinas</t>
  </si>
  <si>
    <t>Kubiliūnas Audrius</t>
  </si>
  <si>
    <t>Kėdainiai KKST</t>
  </si>
  <si>
    <t>Trumpickas Vilmantas</t>
  </si>
  <si>
    <t>Šaulys Karolis</t>
  </si>
  <si>
    <t>Drazdauskas Laimis</t>
  </si>
  <si>
    <t>Panevėžys "Levuo"</t>
  </si>
  <si>
    <t>Romanika Ignas</t>
  </si>
  <si>
    <t>Anufrikov Sergej</t>
  </si>
  <si>
    <t>Valantinas Algis</t>
  </si>
  <si>
    <t>Tėvelis Ričardas</t>
  </si>
  <si>
    <t>Šimas Edmundas</t>
  </si>
  <si>
    <t>Černiauskas Eimantas</t>
  </si>
  <si>
    <t>Saukevičius Aurimas</t>
  </si>
  <si>
    <t>Kaunas "Ateitis"</t>
  </si>
  <si>
    <t>Kimbirauskas Ignas</t>
  </si>
  <si>
    <t>Spengla</t>
  </si>
  <si>
    <t>Meška Vytautas</t>
  </si>
  <si>
    <t>Sveikuolių klubas Ukm.</t>
  </si>
  <si>
    <t>Krukauskas Erikas</t>
  </si>
  <si>
    <t>Vincalovič Andrej</t>
  </si>
  <si>
    <t>Rožėnas Mindaugas</t>
  </si>
  <si>
    <t>Šakys Artūras</t>
  </si>
  <si>
    <t>Jocius Linas</t>
  </si>
  <si>
    <t>Bernardas Eimaitis</t>
  </si>
  <si>
    <t>Surdokas Deivydas</t>
  </si>
  <si>
    <t>Caplevas Nikita</t>
  </si>
  <si>
    <t>Žerndzekovas Juozas</t>
  </si>
  <si>
    <t>Petrėnas Algimantas</t>
  </si>
  <si>
    <t>Lekavičius Marius</t>
  </si>
  <si>
    <t>Valiukevičius Andrius</t>
  </si>
  <si>
    <t>Barkovski Albert</t>
  </si>
  <si>
    <t>Vilniaus J.Pauliaus g-ja</t>
  </si>
  <si>
    <t>Čaban Artur</t>
  </si>
  <si>
    <t>Dusėnai</t>
  </si>
  <si>
    <t>Romanovski Martin</t>
  </si>
  <si>
    <t>Salenkovas Tomas</t>
  </si>
  <si>
    <t>Kutyš Andžej</t>
  </si>
  <si>
    <t>Vasiliauskas Rytis</t>
  </si>
  <si>
    <t>Silkinis Jurgis</t>
  </si>
  <si>
    <t>Brazdžionis Rokas</t>
  </si>
  <si>
    <t>Skrabutėnas Justas</t>
  </si>
  <si>
    <t>Murnikas Linas</t>
  </si>
  <si>
    <t>Jakučionis Mindaugas</t>
  </si>
  <si>
    <t>Masevičius Rokas</t>
  </si>
  <si>
    <t>Vilnius Žemynos gimn</t>
  </si>
  <si>
    <t>Sutkus Alfonsas</t>
  </si>
  <si>
    <t>Grigas Simas</t>
  </si>
  <si>
    <t>Ženoitis Šarūnas</t>
  </si>
  <si>
    <t>Antanavičius Henrikas</t>
  </si>
  <si>
    <t>Rutkevičius Andrius</t>
  </si>
  <si>
    <t>Stravinskas Ronaldas</t>
  </si>
  <si>
    <t>Kregždė Paulius</t>
  </si>
  <si>
    <t>Piekarskis Andrius</t>
  </si>
  <si>
    <t>Kyviškių pagr.m-la</t>
  </si>
  <si>
    <t>Jemeljanovas Paulius</t>
  </si>
  <si>
    <t>Trubyla Robertas</t>
  </si>
  <si>
    <t>Trubyla Vytautas</t>
  </si>
  <si>
    <t>Žiogas Edvinas</t>
  </si>
  <si>
    <t>Keršulis Minvydas</t>
  </si>
  <si>
    <t>Martinkus Domininkas</t>
  </si>
  <si>
    <t>Masinskas Evaldas</t>
  </si>
  <si>
    <t>Padelskas Mindaugas</t>
  </si>
  <si>
    <t>Lysas Marijus</t>
  </si>
  <si>
    <t>Vilniaus Žalgiris</t>
  </si>
  <si>
    <t>Gudmonas Jonas</t>
  </si>
  <si>
    <t>Dudėnas Juozas</t>
  </si>
  <si>
    <t>Lazauskas Linas</t>
  </si>
  <si>
    <t>Venckus Ernestas</t>
  </si>
  <si>
    <t>Stančikas Erikas</t>
  </si>
  <si>
    <t>Tamošaitis Algirdas</t>
  </si>
  <si>
    <t>Jemeljanov Dovydas</t>
  </si>
  <si>
    <t>Mikšys Remigijus</t>
  </si>
  <si>
    <t>Retaunka Audrius</t>
  </si>
  <si>
    <t>Klimavičius Edgaras</t>
  </si>
  <si>
    <t>Stepuro Jaroslav</t>
  </si>
  <si>
    <t>Nakvosas Darius</t>
  </si>
  <si>
    <t>Sokol Nikolaij</t>
  </si>
  <si>
    <t>Barauskas Edvinas</t>
  </si>
  <si>
    <t>Staišiūnas Viktoras</t>
  </si>
  <si>
    <t>Jasilionis Robertas</t>
  </si>
  <si>
    <t>Pasvalys</t>
  </si>
  <si>
    <t>Imbrasas Deividas</t>
  </si>
  <si>
    <t>Braždžiūnas Antanas</t>
  </si>
  <si>
    <t>Pečiulis Rapolas</t>
  </si>
  <si>
    <t>Kasakovskis Kęstas</t>
  </si>
  <si>
    <t>Vaikovskis Vladimiras</t>
  </si>
  <si>
    <t>Sutkus Gediminas</t>
  </si>
  <si>
    <t>Stankevičius Kazimieras</t>
  </si>
  <si>
    <t>Verbickas Ovidijus</t>
  </si>
  <si>
    <t>Ptašekas Marius</t>
  </si>
  <si>
    <t>Jocius Liūdas</t>
  </si>
  <si>
    <t>Parangovskij Anžej</t>
  </si>
  <si>
    <t>Jančevskis Vitalij</t>
  </si>
  <si>
    <t>Paulauskas Zigmas</t>
  </si>
  <si>
    <t>Kikutis Benas</t>
  </si>
  <si>
    <t>Bačkaitis Audrius</t>
  </si>
  <si>
    <t>Čepėnas Simonas</t>
  </si>
  <si>
    <t>Jackevičius Giedrius</t>
  </si>
  <si>
    <t>Pščolovskis Darius</t>
  </si>
  <si>
    <t>Stančikas Vytautas</t>
  </si>
  <si>
    <t>Beniušis Ženia</t>
  </si>
  <si>
    <t>Venskutonis Slava</t>
  </si>
  <si>
    <t>Nakvosas Vidmantas</t>
  </si>
  <si>
    <t>Nakvosas Gytis</t>
  </si>
  <si>
    <t>Grigaitis Edvinas</t>
  </si>
  <si>
    <t>Druskininkų sav</t>
  </si>
  <si>
    <t>Syvskij Stanislav</t>
  </si>
  <si>
    <t>Lauraitis Jonas</t>
  </si>
  <si>
    <t>Pečeliūnas Valdas</t>
  </si>
  <si>
    <t>Olekas Juozas</t>
  </si>
  <si>
    <t>Adusevičius Aurimas</t>
  </si>
  <si>
    <t>Šimanauskas Eugenijus</t>
  </si>
  <si>
    <t>Neginas Rolandas</t>
  </si>
  <si>
    <t>Milinavičius Kęstutis</t>
  </si>
  <si>
    <t>Baltikauskas Edmundas</t>
  </si>
  <si>
    <t>Jaraminas Marius</t>
  </si>
  <si>
    <t>Andrašiūnas Petras</t>
  </si>
  <si>
    <t>Jankauskas Tomas</t>
  </si>
  <si>
    <t>Voras Edgaras</t>
  </si>
  <si>
    <t>Aliksejūnas Jonas</t>
  </si>
  <si>
    <t>Šimoliūnas Laurynas</t>
  </si>
  <si>
    <t>Filčenkov Maksim</t>
  </si>
  <si>
    <t>Lagauninkas Darius</t>
  </si>
  <si>
    <t>Lebedevas Arūnas</t>
  </si>
  <si>
    <t>Govedas Stasys</t>
  </si>
  <si>
    <t>Salickas Mindaugas</t>
  </si>
  <si>
    <t>Ivanovas Algimantas</t>
  </si>
  <si>
    <t>Palanga</t>
  </si>
  <si>
    <t>Šimėnas Valdas</t>
  </si>
  <si>
    <t>Sinko Donatas</t>
  </si>
  <si>
    <t>Naudžiūnas Arnas</t>
  </si>
  <si>
    <t>Koženiaskas Ričardas</t>
  </si>
  <si>
    <t>Sasnauskas Algis</t>
  </si>
  <si>
    <t>Vilnius Valst.lig.kasa</t>
  </si>
  <si>
    <t>Rimkus Mantas</t>
  </si>
  <si>
    <t>Jarošius Gvidas</t>
  </si>
  <si>
    <t>Babincev Sergej</t>
  </si>
  <si>
    <t>Židonis Vytautas</t>
  </si>
  <si>
    <t>Ostapko Aleksandr</t>
  </si>
  <si>
    <t>Likpetris Šarūnas</t>
  </si>
  <si>
    <t>Vaškas Aurelijus</t>
  </si>
  <si>
    <t>Bačkaitis Aidas</t>
  </si>
  <si>
    <t>Blažonis Vaidotas</t>
  </si>
  <si>
    <t>Černiauskas Rimantas</t>
  </si>
  <si>
    <t>Juočinskas Eitvydas</t>
  </si>
  <si>
    <t>Kučinskas Gediminas</t>
  </si>
  <si>
    <t>Petraitis Arvydas</t>
  </si>
  <si>
    <t>Petraitis Laimutis</t>
  </si>
  <si>
    <t>Petraitis Arminas</t>
  </si>
  <si>
    <t>Gylys Sigitas</t>
  </si>
  <si>
    <t>Namanis Remigijus</t>
  </si>
  <si>
    <t>Ališauskas Lukas</t>
  </si>
  <si>
    <t>Pavilovskij Marjan</t>
  </si>
  <si>
    <t>Valiukevičius Artūras</t>
  </si>
  <si>
    <t>Gerasimovas Arnoldas</t>
  </si>
  <si>
    <t>Stanaitis Jokūbas</t>
  </si>
  <si>
    <t>Okulevičius Žygimantas</t>
  </si>
  <si>
    <t>Baliūnas Juozas</t>
  </si>
  <si>
    <t>Sinkevičius Gediminas</t>
  </si>
  <si>
    <t>Neverdauskas Gediminas</t>
  </si>
  <si>
    <t>Ivanovas Andrius</t>
  </si>
  <si>
    <t>Mickus Vytautas</t>
  </si>
  <si>
    <t>Bajoriūnas Gediminas</t>
  </si>
  <si>
    <t>Blažiūnas Juozapas</t>
  </si>
  <si>
    <t>Bainiakšinas Andrius</t>
  </si>
  <si>
    <t>Bartoševičius Karolis</t>
  </si>
  <si>
    <t>Plavinas Alanas</t>
  </si>
  <si>
    <t>Jankevičius Romualdas</t>
  </si>
  <si>
    <t>Vilkickas Edmundas</t>
  </si>
  <si>
    <t>Kuzborskis Marijus</t>
  </si>
  <si>
    <t>Staišiūnas Edvinas</t>
  </si>
  <si>
    <t>Sadauskas Liutauras</t>
  </si>
  <si>
    <t>Smalinskas Donatas</t>
  </si>
  <si>
    <t>Šiško Vladimiras</t>
  </si>
  <si>
    <t>Movsisian David</t>
  </si>
  <si>
    <t>Blekevičius Martynas</t>
  </si>
  <si>
    <t>Adomonis Henrikas</t>
  </si>
  <si>
    <t>Tušas Apolinaras</t>
  </si>
  <si>
    <t>Palaitis Žygimantas</t>
  </si>
  <si>
    <t>Dirma Gediminas</t>
  </si>
  <si>
    <t>Molėtai</t>
  </si>
  <si>
    <t>Žemaitis Aivaras</t>
  </si>
  <si>
    <t>Gylys Saulius</t>
  </si>
  <si>
    <t>Bliūdžius Julius</t>
  </si>
  <si>
    <t>Klimaitis Kęstutis</t>
  </si>
  <si>
    <t>Rimkevičius Aleksandras</t>
  </si>
  <si>
    <t>Remeikis Saulius</t>
  </si>
  <si>
    <t>Jočys Rimas</t>
  </si>
  <si>
    <t>Šaulys Kazys</t>
  </si>
  <si>
    <t>Pozlevičius Genadijus</t>
  </si>
  <si>
    <t>Podolinskis Aleksandras</t>
  </si>
  <si>
    <t>Aliksejūnas Sirtautas</t>
  </si>
  <si>
    <t>Klarkas Džefas</t>
  </si>
  <si>
    <t>Petrovas Daumantas</t>
  </si>
  <si>
    <t>Vadapolas Einius</t>
  </si>
  <si>
    <t>Bebechas Erikas</t>
  </si>
  <si>
    <t>Žemaitis Arnoldas</t>
  </si>
  <si>
    <t>Dusevičius Vidas</t>
  </si>
  <si>
    <t>Januškevičius Dovydas</t>
  </si>
  <si>
    <t>Misiūnas Justas</t>
  </si>
  <si>
    <t>Viliūnas Ginvydas</t>
  </si>
  <si>
    <t>Kučys Vladas</t>
  </si>
  <si>
    <t>Čeponis Nerijus</t>
  </si>
  <si>
    <t>Rutkevičius Artūras</t>
  </si>
  <si>
    <t>Jaugėla Petras</t>
  </si>
  <si>
    <t>Bartoševičius Valdas</t>
  </si>
  <si>
    <t>Sutkutė Laima</t>
  </si>
  <si>
    <t>Raginis Andrius</t>
  </si>
  <si>
    <t>Sutkus Ąžuolas</t>
  </si>
  <si>
    <t>Vildžiūnas Vytautas</t>
  </si>
  <si>
    <t>Bajoras Alfonsas</t>
  </si>
  <si>
    <t>Tomaševičius Rafalas</t>
  </si>
  <si>
    <t>Dirma Linas</t>
  </si>
  <si>
    <t>Giniūnas Sigitas</t>
  </si>
  <si>
    <t>Kauno Jungtinis SK</t>
  </si>
  <si>
    <t>Ruskonis Laurynas</t>
  </si>
  <si>
    <t>Majauskas Petras</t>
  </si>
  <si>
    <t>Brazinskas Šarūnas</t>
  </si>
  <si>
    <t>Karpavičius Algirdas</t>
  </si>
  <si>
    <t>Daukšas Juozas</t>
  </si>
  <si>
    <t>Ankudavičius Matas</t>
  </si>
  <si>
    <t>Kaunas "Sveikuoliai"</t>
  </si>
  <si>
    <t>Bernotas Irmantas</t>
  </si>
  <si>
    <t>Vedeikis Rokas</t>
  </si>
  <si>
    <t>Vyšniauskas Vidmantas</t>
  </si>
  <si>
    <t>Vilnius "Energija"</t>
  </si>
  <si>
    <t>Urbaitis Stasys</t>
  </si>
  <si>
    <t>Gipas Marijonas</t>
  </si>
  <si>
    <t>Ložis Eugenijus</t>
  </si>
  <si>
    <t>Jaraminas Dainius</t>
  </si>
  <si>
    <t>Puniškis Valentinas</t>
  </si>
  <si>
    <t>Paškevičius Deividas</t>
  </si>
  <si>
    <t>Garkavenka Edvinas</t>
  </si>
  <si>
    <t>Žemaitis Vaidas</t>
  </si>
  <si>
    <t>Nikitinas Marius</t>
  </si>
  <si>
    <t>Statkus Henrikas</t>
  </si>
  <si>
    <t>Blažinskas Alvydas</t>
  </si>
  <si>
    <t>Ruckonis Gediminas</t>
  </si>
  <si>
    <t>Gedminas Alfonsas</t>
  </si>
  <si>
    <t>V 5KM</t>
  </si>
  <si>
    <t>M 5KM</t>
  </si>
  <si>
    <t>Ptašekaitė Rasa</t>
  </si>
  <si>
    <t>Sidaravičiūtė Skaistė</t>
  </si>
  <si>
    <t>Ambrazaitė Vesta</t>
  </si>
  <si>
    <t>Bareikytė Miglė</t>
  </si>
  <si>
    <t>Urbietytė Paula</t>
  </si>
  <si>
    <t>Kazikaitė Iveta</t>
  </si>
  <si>
    <t>Šilatytė Odeta</t>
  </si>
  <si>
    <t>Kipšaitė Kristina</t>
  </si>
  <si>
    <t>Kipšaitė Inguida</t>
  </si>
  <si>
    <t>Štabokaitė Julija</t>
  </si>
  <si>
    <t>Volungevičiūtė Eglė</t>
  </si>
  <si>
    <t>Viršilaitė Ieva</t>
  </si>
  <si>
    <t>Umbražiūvaitė Goda</t>
  </si>
  <si>
    <t>Grigaitė Karolina</t>
  </si>
  <si>
    <t>Ališauskaitė Loreta</t>
  </si>
  <si>
    <t>Aniuilytė Ieva</t>
  </si>
  <si>
    <t>Sivačiova Viktorija</t>
  </si>
  <si>
    <t>Zacharenko Viktorija</t>
  </si>
  <si>
    <t>Šekurovaitė Brigita</t>
  </si>
  <si>
    <t>Ptašekienė Violeta</t>
  </si>
  <si>
    <t>Podėnaitė Julija</t>
  </si>
  <si>
    <t>Voraitė Ilona</t>
  </si>
  <si>
    <t>Žukienė Giedrė</t>
  </si>
  <si>
    <t>Kaminskaitė Monika</t>
  </si>
  <si>
    <t>Eitmonaitė Brigita</t>
  </si>
  <si>
    <t>Nanartavičiūtė Jolita</t>
  </si>
  <si>
    <t>Matuizo Jolita</t>
  </si>
  <si>
    <t>Česnaitė Joana</t>
  </si>
  <si>
    <t>Gotcaitytė Monika</t>
  </si>
  <si>
    <t>Dambrauskaitė Eglė</t>
  </si>
  <si>
    <t>Petrik Ieva</t>
  </si>
  <si>
    <t>Blaževičiūtė Indrė</t>
  </si>
  <si>
    <t>Vilnius futbolo m-kla</t>
  </si>
  <si>
    <t>Korbovskaja Evelina</t>
  </si>
  <si>
    <t>Šponė Rasa</t>
  </si>
  <si>
    <t>Tušaitė Inga</t>
  </si>
  <si>
    <t>Karalčiuk Viktorija</t>
  </si>
  <si>
    <t>Matuizo Sanata</t>
  </si>
  <si>
    <t>Medeitytė Armanda</t>
  </si>
  <si>
    <t>Pasvalio r., Nasteikiai</t>
  </si>
  <si>
    <t>Plačakytė Raminta</t>
  </si>
  <si>
    <t>Zabulionytė Ada</t>
  </si>
  <si>
    <t>Vasilevičiūtė Sandra</t>
  </si>
  <si>
    <t>Markūnaitė Ieva</t>
  </si>
  <si>
    <t>Abojaitė Greta</t>
  </si>
  <si>
    <t>Barkauskienė Edita</t>
  </si>
  <si>
    <t>Elzbutaitė Jovita</t>
  </si>
  <si>
    <t>Michailova Lida</t>
  </si>
  <si>
    <t>Šadauskaitė Eglė</t>
  </si>
  <si>
    <t>Bieliamckaitė Indrė</t>
  </si>
  <si>
    <t>Gvildienė Virginija</t>
  </si>
  <si>
    <t>Jankauskienė Gintė</t>
  </si>
  <si>
    <t>Mikšytė Eglė</t>
  </si>
  <si>
    <t>Cibulskytė Viktorija</t>
  </si>
  <si>
    <t>Jaugėlaitė Ona</t>
  </si>
  <si>
    <t>Kontenienė Dalia</t>
  </si>
  <si>
    <t>Šeleikaitė Karolina</t>
  </si>
  <si>
    <t>Pranskūnaitė Sandra</t>
  </si>
  <si>
    <t>Galinienė Birutė</t>
  </si>
  <si>
    <t>Čerškutė Greta</t>
  </si>
  <si>
    <t>Adomavičiūtė Agnė</t>
  </si>
  <si>
    <t>Linkevičienė Meilė</t>
  </si>
  <si>
    <t>Šapalaitė Judita</t>
  </si>
  <si>
    <t>Remeikienė Marija</t>
  </si>
  <si>
    <t>Žemaitytė Patricija</t>
  </si>
  <si>
    <t>Stanavičiūtė Greta</t>
  </si>
  <si>
    <t>Janulionienė Vanda</t>
  </si>
  <si>
    <t>Staišiūnienė Jadvyga</t>
  </si>
  <si>
    <t>Gorbačiovienė Kristina</t>
  </si>
  <si>
    <t>Serapinaitė Emilija</t>
  </si>
  <si>
    <t>Jašiūnienė Irina</t>
  </si>
  <si>
    <t>Ščesnulevičiūtė Violeta</t>
  </si>
  <si>
    <t>Kriaučiūnaitė Irma</t>
  </si>
  <si>
    <t>Adomonienė Rita</t>
  </si>
  <si>
    <t>Martešiūnaitė Miglė</t>
  </si>
  <si>
    <t>Laurinavčienė Asta</t>
  </si>
  <si>
    <t>Keinaitė Gabrielė</t>
  </si>
  <si>
    <t>Jankovskaja Skaidrė</t>
  </si>
  <si>
    <t>Serapinaitė Ieva</t>
  </si>
  <si>
    <t>Žaukienė Daiva</t>
  </si>
  <si>
    <t>Černomorec Aleksandra</t>
  </si>
  <si>
    <t>Kliėgerytė Erika</t>
  </si>
  <si>
    <t>Žymančiūtė Augustina</t>
  </si>
  <si>
    <t>Kutkaitė Violeta</t>
  </si>
  <si>
    <t>Vaickutė Viktorija</t>
  </si>
  <si>
    <t>Akelvod Liudmila</t>
  </si>
  <si>
    <t>Stravinskaitė Erika</t>
  </si>
  <si>
    <t>Ščesnulevičiūtė Jurgita</t>
  </si>
  <si>
    <t>Olševskaja Violeta</t>
  </si>
  <si>
    <t>Narkevičiūtė Ugnė</t>
  </si>
  <si>
    <t>Dadirvinskaitė Greta</t>
  </si>
  <si>
    <t>Imbrasaitė Greta</t>
  </si>
  <si>
    <t>Ožalienė Genovaitė</t>
  </si>
  <si>
    <t>Traubaitė Judita</t>
  </si>
  <si>
    <t>Kaminskaitė Edita</t>
  </si>
  <si>
    <t>Vadapolienė Rūta</t>
  </si>
  <si>
    <t>Petrovienė Irena</t>
  </si>
  <si>
    <t>Gaubaitė Austė</t>
  </si>
  <si>
    <t>Poškutė Laura</t>
  </si>
  <si>
    <t>Šakarnytė Onutė</t>
  </si>
  <si>
    <t>Paulauskaitė Zita</t>
  </si>
  <si>
    <t>Balčiūnaitė Deimantė</t>
  </si>
  <si>
    <t>Jonauskienė Janina</t>
  </si>
  <si>
    <t>Bartoševičiūtė Kristina</t>
  </si>
  <si>
    <t>Bliūdžiuvienė Kristina</t>
  </si>
  <si>
    <t>Plačiukaitė Evelina</t>
  </si>
  <si>
    <t>Mikalauskaienė Daiva</t>
  </si>
  <si>
    <t>Zabulytė Jurgita</t>
  </si>
  <si>
    <t>Zdančiūtė Austė</t>
  </si>
  <si>
    <t>Zabulienė Inga</t>
  </si>
  <si>
    <t>Baleišienė Roma</t>
  </si>
  <si>
    <t>Podolinskienė Sigita</t>
  </si>
  <si>
    <t>Dirmaitė Daiva</t>
  </si>
  <si>
    <t>Andrašiūnaitė Renata</t>
  </si>
  <si>
    <t>Būdaitė Jurgita</t>
  </si>
  <si>
    <r>
      <t>DRUNGIIENĖ Modesta-</t>
    </r>
    <r>
      <rPr>
        <b/>
        <i/>
        <sz val="10"/>
        <color indexed="10"/>
        <rFont val="Arial"/>
        <family val="2"/>
      </rPr>
      <t>4m</t>
    </r>
  </si>
  <si>
    <r>
      <t>Ručinskaitė Aurelija</t>
    </r>
    <r>
      <rPr>
        <b/>
        <i/>
        <sz val="10"/>
        <color indexed="10"/>
        <rFont val="Arial"/>
        <family val="2"/>
      </rPr>
      <t>5m</t>
    </r>
  </si>
  <si>
    <r>
      <t>SARGAUTYTĖ Ieva-</t>
    </r>
    <r>
      <rPr>
        <sz val="10"/>
        <color indexed="10"/>
        <rFont val="Arial"/>
        <family val="2"/>
      </rPr>
      <t>7m</t>
    </r>
  </si>
  <si>
    <r>
      <t>RUDZENSKAITĖ Vilma-</t>
    </r>
    <r>
      <rPr>
        <sz val="9"/>
        <color indexed="10"/>
        <rFont val="Arial"/>
        <family val="2"/>
      </rPr>
      <t>6m</t>
    </r>
  </si>
  <si>
    <r>
      <t>Keliuotienė Gailutė-</t>
    </r>
    <r>
      <rPr>
        <b/>
        <i/>
        <sz val="10"/>
        <color indexed="10"/>
        <rFont val="Arial"/>
        <family val="2"/>
      </rPr>
      <t>8m</t>
    </r>
  </si>
  <si>
    <r>
      <t>Kavaliauskienė Aušra-10</t>
    </r>
    <r>
      <rPr>
        <b/>
        <i/>
        <sz val="10"/>
        <color indexed="10"/>
        <rFont val="Arial"/>
        <family val="2"/>
      </rPr>
      <t>m</t>
    </r>
  </si>
  <si>
    <t>Skaistės</t>
  </si>
  <si>
    <t>Rasos</t>
  </si>
  <si>
    <t>Lauraitytė Eglė</t>
  </si>
  <si>
    <t>Čiurinskaitė Erika</t>
  </si>
  <si>
    <t>Barčiūtė Evelina</t>
  </si>
  <si>
    <t>Čiurinskaitė Vaidilė</t>
  </si>
  <si>
    <t>Ruskonytė Aušra</t>
  </si>
  <si>
    <t>Časnovičienė Ramunė</t>
  </si>
  <si>
    <t>Časnovičiūtė Gabrielė</t>
  </si>
  <si>
    <t>Karpavičiūtė Greta</t>
  </si>
  <si>
    <t>Petrovaitė Julija</t>
  </si>
  <si>
    <t>Sutkienė Virginija</t>
  </si>
  <si>
    <t>Šapienė Elvyra</t>
  </si>
  <si>
    <t>Kaniavaitė Laima</t>
  </si>
  <si>
    <t>Jankūnienė Aušra</t>
  </si>
  <si>
    <t>Gipienė Ina</t>
  </si>
  <si>
    <t>Mikutytė Nina</t>
  </si>
  <si>
    <t>Sargautytė Ieva</t>
  </si>
  <si>
    <t>9-as būtų 3-ias</t>
  </si>
  <si>
    <t>LUKAŠEVIČ Tania</t>
  </si>
  <si>
    <t>33?</t>
  </si>
  <si>
    <r>
      <t>Liepus Antanas</t>
    </r>
    <r>
      <rPr>
        <u val="single"/>
        <sz val="8"/>
        <color indexed="14"/>
        <rFont val="Arial"/>
        <family val="2"/>
      </rPr>
      <t>maratono meistras</t>
    </r>
  </si>
  <si>
    <t>Lazauskaitė Irma</t>
  </si>
  <si>
    <t>Marijampolė ŽALGIRIS</t>
  </si>
  <si>
    <t>ŽURAUSKAITĖ Ingrida</t>
  </si>
  <si>
    <r>
      <t>Šliavas Leonidas</t>
    </r>
    <r>
      <rPr>
        <sz val="8"/>
        <rFont val="Arial"/>
        <family val="2"/>
      </rPr>
      <t xml:space="preserve"> triatl,dvir,slid,100km</t>
    </r>
  </si>
  <si>
    <t>SMILGIUS A.</t>
  </si>
  <si>
    <t>PILĖNAI LŽŪA</t>
  </si>
  <si>
    <t>Kmieliauskas Arūnas</t>
  </si>
  <si>
    <t>STASIULIS SIGITAS</t>
  </si>
  <si>
    <t>TRUNCĖ Darius</t>
  </si>
  <si>
    <t>JONYTIS Darius</t>
  </si>
  <si>
    <t>SIMNIŠKAITĖ Lina</t>
  </si>
  <si>
    <t xml:space="preserve">                                                      </t>
  </si>
  <si>
    <t>M40</t>
  </si>
  <si>
    <t>Laila Ceika</t>
  </si>
  <si>
    <t>Valmiera TONUSS</t>
  </si>
  <si>
    <t>KAKANAUSKAS Antanas</t>
  </si>
  <si>
    <t>Varėna VĖŽLYS</t>
  </si>
  <si>
    <t>Marcinkonys VĖŽLYS</t>
  </si>
  <si>
    <r>
      <t>1976</t>
    </r>
    <r>
      <rPr>
        <sz val="10"/>
        <color indexed="10"/>
        <rFont val="Arial"/>
        <family val="2"/>
      </rPr>
      <t>?</t>
    </r>
  </si>
  <si>
    <t>Davydko Sergej</t>
  </si>
  <si>
    <r>
      <t>Križinauskas Adolfas</t>
    </r>
    <r>
      <rPr>
        <sz val="8"/>
        <color indexed="14"/>
        <rFont val="Arial"/>
        <family val="2"/>
      </rPr>
      <t xml:space="preserve"> maratoninink</t>
    </r>
  </si>
  <si>
    <r>
      <t xml:space="preserve">Bernotas Romas </t>
    </r>
    <r>
      <rPr>
        <sz val="8"/>
        <rFont val="Arial"/>
        <family val="2"/>
      </rPr>
      <t>LBMAprezid</t>
    </r>
  </si>
  <si>
    <r>
      <t xml:space="preserve">Dainauskas Jonas </t>
    </r>
    <r>
      <rPr>
        <sz val="8"/>
        <color indexed="12"/>
        <rFont val="Arial"/>
        <family val="2"/>
      </rPr>
      <t>mokslininkas</t>
    </r>
  </si>
  <si>
    <r>
      <t>Dainauskas Jonas</t>
    </r>
    <r>
      <rPr>
        <sz val="8"/>
        <color indexed="12"/>
        <rFont val="Arial"/>
        <family val="2"/>
      </rPr>
      <t>mokslininkas</t>
    </r>
  </si>
  <si>
    <r>
      <t>ŠALTINĖLIS</t>
    </r>
    <r>
      <rPr>
        <sz val="8"/>
        <rFont val="Arial"/>
        <family val="2"/>
      </rPr>
      <t xml:space="preserve"> Jonava</t>
    </r>
  </si>
  <si>
    <r>
      <t xml:space="preserve">Jonava </t>
    </r>
    <r>
      <rPr>
        <sz val="10"/>
        <color indexed="10"/>
        <rFont val="Arial"/>
        <family val="2"/>
      </rPr>
      <t>ŠALTINĖLIS</t>
    </r>
  </si>
  <si>
    <r>
      <t>Jefimovas Aleksejus</t>
    </r>
    <r>
      <rPr>
        <sz val="8"/>
        <color indexed="10"/>
        <rFont val="Arial"/>
        <family val="2"/>
      </rPr>
      <t>Irenos</t>
    </r>
    <r>
      <rPr>
        <sz val="8"/>
        <color indexed="12"/>
        <rFont val="Arial"/>
        <family val="2"/>
      </rPr>
      <t>vyras</t>
    </r>
  </si>
  <si>
    <t>GAIŽAUSKAS Algimantas</t>
  </si>
  <si>
    <t>Naujametis bėgimas  2004m.</t>
  </si>
  <si>
    <t>Venckūnas</t>
  </si>
  <si>
    <t>Šiaučikovas</t>
  </si>
  <si>
    <t>Jacikevičius</t>
  </si>
  <si>
    <t>Darius Sadeckas</t>
  </si>
  <si>
    <t>Simas Krėpšta</t>
  </si>
  <si>
    <t>Nerijus Šulčys</t>
  </si>
  <si>
    <t>Pranckūnas</t>
  </si>
  <si>
    <t>Jemeljanenko</t>
  </si>
  <si>
    <t>Totilas Vidas</t>
  </si>
  <si>
    <t>Kazlauskas</t>
  </si>
  <si>
    <t>Aleliūnas iš Pan 88</t>
  </si>
  <si>
    <t>Inga Kazlauskaitė</t>
  </si>
  <si>
    <t>Mindaugas Dinda</t>
  </si>
  <si>
    <t>Antanas Paužas</t>
  </si>
  <si>
    <t>Donatas Stulgys</t>
  </si>
  <si>
    <t>Uska 86</t>
  </si>
  <si>
    <t>Žadas Vidzikauskas</t>
  </si>
  <si>
    <t>Julius Ptašekas</t>
  </si>
  <si>
    <t>Gvildys 88</t>
  </si>
  <si>
    <t>Dambrauskas Simas</t>
  </si>
  <si>
    <t>Ražaitienė</t>
  </si>
  <si>
    <t>Vasilevičius Vyt</t>
  </si>
  <si>
    <t>Petras Vancevičius</t>
  </si>
  <si>
    <t>Ieva Sargautytė</t>
  </si>
  <si>
    <t>Gipas</t>
  </si>
  <si>
    <t>…Vidzikauskas</t>
  </si>
  <si>
    <t>Novosad Liubov</t>
  </si>
  <si>
    <t>Gvildys Jonas 61</t>
  </si>
  <si>
    <t>Edita</t>
  </si>
  <si>
    <t>Daivaras Genys</t>
  </si>
  <si>
    <t>Bagvilas</t>
  </si>
  <si>
    <t>Diana Vosyliūtė</t>
  </si>
  <si>
    <t>Almiras Kavaliauskas</t>
  </si>
  <si>
    <r>
      <t>Vilija</t>
    </r>
    <r>
      <rPr>
        <sz val="10"/>
        <rFont val="Arial"/>
        <family val="0"/>
      </rPr>
      <t xml:space="preserve"> Damašickienė</t>
    </r>
  </si>
  <si>
    <r>
      <t xml:space="preserve">Vytautas </t>
    </r>
    <r>
      <rPr>
        <u val="single"/>
        <sz val="10"/>
        <rFont val="Arial"/>
        <family val="2"/>
      </rPr>
      <t>Čiuplys</t>
    </r>
  </si>
  <si>
    <t>Algimantas Balčius</t>
  </si>
  <si>
    <t>Leonidas Šliavas</t>
  </si>
  <si>
    <t>Rimantas Cicėnas</t>
  </si>
  <si>
    <r>
      <t>Kristina Rybak</t>
    </r>
    <r>
      <rPr>
        <sz val="10"/>
        <rFont val="Arial"/>
        <family val="2"/>
      </rPr>
      <t>ovaitė</t>
    </r>
  </si>
  <si>
    <t>Rasa Ptašekaitė</t>
  </si>
  <si>
    <r>
      <t>Aušra Bartkevič</t>
    </r>
    <r>
      <rPr>
        <sz val="10"/>
        <rFont val="Arial"/>
        <family val="2"/>
      </rPr>
      <t>ienė</t>
    </r>
  </si>
  <si>
    <t>Henrikas Ulevičius 52</t>
  </si>
  <si>
    <t>Irina Misiūnienė</t>
  </si>
  <si>
    <r>
      <t>Skaistė</t>
    </r>
    <r>
      <rPr>
        <sz val="10"/>
        <rFont val="Arial"/>
        <family val="0"/>
      </rPr>
      <t xml:space="preserve"> Sidaravičiūtė</t>
    </r>
  </si>
  <si>
    <t>Aš</t>
  </si>
  <si>
    <t>greitis</t>
  </si>
  <si>
    <t>rezultatas</t>
  </si>
  <si>
    <r>
      <t>santyk.su</t>
    </r>
    <r>
      <rPr>
        <b/>
        <sz val="8"/>
        <rFont val="Arial"/>
        <family val="2"/>
      </rPr>
      <t>Ed.</t>
    </r>
  </si>
  <si>
    <r>
      <t>Kulviečiui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>pam-klas</t>
    </r>
    <r>
      <rPr>
        <sz val="14"/>
        <rFont val="Arial"/>
        <family val="2"/>
      </rPr>
      <t xml:space="preserve"> </t>
    </r>
    <r>
      <rPr>
        <b/>
        <sz val="10"/>
        <rFont val="Arial"/>
        <family val="2"/>
      </rPr>
      <t>2005</t>
    </r>
  </si>
  <si>
    <t>vieta</t>
  </si>
  <si>
    <t>Bronius Kazėnas</t>
  </si>
  <si>
    <t xml:space="preserve"> pablogino</t>
  </si>
  <si>
    <t>Ed/Aleliūnas:</t>
  </si>
  <si>
    <t>Kristina/Venskūnas:</t>
  </si>
  <si>
    <r>
      <t xml:space="preserve">Aleksoto </t>
    </r>
    <r>
      <rPr>
        <sz val="10"/>
        <rFont val="Arial"/>
        <family val="2"/>
      </rPr>
      <t>aerodrom</t>
    </r>
    <r>
      <rPr>
        <sz val="14"/>
        <rFont val="Arial"/>
        <family val="2"/>
      </rPr>
      <t>05</t>
    </r>
  </si>
  <si>
    <t>Kulv-Jon</t>
  </si>
  <si>
    <r>
      <t>Kokanka</t>
    </r>
    <r>
      <rPr>
        <sz val="8"/>
        <rFont val="Arial"/>
        <family val="2"/>
      </rPr>
      <t xml:space="preserve"> išZarasų</t>
    </r>
    <r>
      <rPr>
        <sz val="10"/>
        <rFont val="Arial"/>
        <family val="0"/>
      </rPr>
      <t xml:space="preserve"> 89</t>
    </r>
  </si>
  <si>
    <t>Aleksotas</t>
  </si>
  <si>
    <t>Kristina/Modesta:</t>
  </si>
  <si>
    <t>Kristina/Būkšnienė:</t>
  </si>
  <si>
    <t>N.met</t>
  </si>
  <si>
    <t>DILIUNAS Marius</t>
  </si>
  <si>
    <t>PAKRUOJIS„VĖJAS“</t>
  </si>
  <si>
    <t>SKINULIS Aurimas</t>
  </si>
  <si>
    <t>KĖDAINIAI</t>
  </si>
  <si>
    <t>VENCKŪNAS Tomas</t>
  </si>
  <si>
    <t>KRĖPŠTA Simonas</t>
  </si>
  <si>
    <t>JEMELJANENKO Andrejus</t>
  </si>
  <si>
    <t>SADECKAS Darius</t>
  </si>
  <si>
    <t>VILNIUS OK “Perkūnas”</t>
  </si>
  <si>
    <t>PAUŽAS Henrikas</t>
  </si>
  <si>
    <t>ALYTUS “DZŪKIJA”</t>
  </si>
  <si>
    <t>STULGYS Donatas</t>
  </si>
  <si>
    <t>ALYTUS “DZUKYJA”</t>
  </si>
  <si>
    <t>TOTILAS Vidas</t>
  </si>
  <si>
    <t>KAUNAS BMK</t>
  </si>
  <si>
    <t>GUDAITIS Valdas</t>
  </si>
  <si>
    <t>PANEVĖŽYS “Olimpas”</t>
  </si>
  <si>
    <t>BACYS Modestas</t>
  </si>
  <si>
    <t>ŠIAULIAI “Sakas”</t>
  </si>
  <si>
    <t>POŠKUS Eimontas</t>
  </si>
  <si>
    <t>VILNIUS “Baltai”</t>
  </si>
  <si>
    <t>BELIŪNAS Vytautas</t>
  </si>
  <si>
    <t>PRIENAI KKSC</t>
  </si>
  <si>
    <t>DINDA Mindaugas</t>
  </si>
  <si>
    <t>ŽIEŽMARIAI “Kertus”</t>
  </si>
  <si>
    <t>MATIJOŠIUS Tomas</t>
  </si>
  <si>
    <t>MOLĖTAI “Klajūnas”</t>
  </si>
  <si>
    <t>ALELIŪNAS Vilius</t>
  </si>
  <si>
    <t>IVAŠKEVIČIUS Robertas</t>
  </si>
  <si>
    <t>ELEKTRĖNAI</t>
  </si>
  <si>
    <t>KEIZERISDonatas</t>
  </si>
  <si>
    <t>KLAIPĖDA “Gint.jūrmylė”</t>
  </si>
  <si>
    <t>KUZMINSKIS Tomas</t>
  </si>
  <si>
    <t>VILNIUS “Gestas”</t>
  </si>
  <si>
    <t>VIDZIKAUSKAS Tadas</t>
  </si>
  <si>
    <t>KAUNAS “Gaja”</t>
  </si>
  <si>
    <t>GRUZDYS Darius</t>
  </si>
  <si>
    <t>KLAIPĖDA</t>
  </si>
  <si>
    <t>ČIŽAS Darius</t>
  </si>
  <si>
    <t>VILNIUS “Inžinerija”</t>
  </si>
  <si>
    <t>KIMINIUS Audrius</t>
  </si>
  <si>
    <t>KAUNAS KKSK “Tyla”</t>
  </si>
  <si>
    <t>SIČIŪNAS Arūnas</t>
  </si>
  <si>
    <t>PANEVĖŽYS</t>
  </si>
  <si>
    <t>TRINKA Audrius</t>
  </si>
  <si>
    <t>VILNIUS  NORD/LB</t>
  </si>
  <si>
    <t>PAUŽAS Antanas</t>
  </si>
  <si>
    <t>ALYTUS “Dzūkija”</t>
  </si>
  <si>
    <t>POGORELOVAS Ruslanas</t>
  </si>
  <si>
    <t xml:space="preserve">BARKAUSKAS Aidas </t>
  </si>
  <si>
    <t>ŠITAS Alius</t>
  </si>
  <si>
    <t>VILNIUS</t>
  </si>
  <si>
    <t>ŠITKAUSKAS Artūras</t>
  </si>
  <si>
    <t>VIDZIKAUSKAS Giedrius</t>
  </si>
  <si>
    <t>RAMONAS Andrius</t>
  </si>
  <si>
    <t>GVILDYS Jonas-Gediminas</t>
  </si>
  <si>
    <t>KAUNAS</t>
  </si>
  <si>
    <t>ARANSKIS Artūras</t>
  </si>
  <si>
    <t>KLEBAUSKAS Arūnas</t>
  </si>
  <si>
    <t xml:space="preserve">MICKUS Donatas </t>
  </si>
  <si>
    <t>DEMENKOVAS Edvinas</t>
  </si>
  <si>
    <t>PANEVĖŽYS “Rambynas”</t>
  </si>
  <si>
    <t>ZUBĖ Albertas</t>
  </si>
  <si>
    <t>PAKRUOJIS “Vėjas”</t>
  </si>
  <si>
    <t>GARMUS Mindaugas</t>
  </si>
  <si>
    <t>NAVAGRUDSKAS Vladas</t>
  </si>
  <si>
    <t>JAKUČIONIS Rytis</t>
  </si>
  <si>
    <t>PTAŠEKAS Julius</t>
  </si>
  <si>
    <t>ADŽGAUSKAS Donatas</t>
  </si>
  <si>
    <t>LUKOŠENKINAS Ruslanas</t>
  </si>
  <si>
    <t>RAMOŠKA Skirmantas</t>
  </si>
  <si>
    <t>VARANAUSKAS Žydrius</t>
  </si>
  <si>
    <t>JANKOVSKIJ Edvard</t>
  </si>
  <si>
    <t>PABERŽĖ</t>
  </si>
  <si>
    <t>STAŠKEVIČIUS Ignas</t>
  </si>
  <si>
    <t>VILNIUS “Šviesos kariai”</t>
  </si>
  <si>
    <t>LIKPETRIS Virginijus</t>
  </si>
  <si>
    <t>DAKINEVIČIUS Dalius</t>
  </si>
  <si>
    <t>VILNIUS “Stajeris”</t>
  </si>
  <si>
    <t>URBANAVIČIUS juozas</t>
  </si>
  <si>
    <t>JAKUBYNAS Augustas</t>
  </si>
  <si>
    <t>ŠĖNIAVSKIJ Viktor</t>
  </si>
  <si>
    <t>GRIGIŠKĖS</t>
  </si>
  <si>
    <t>GRABYS Petras</t>
  </si>
  <si>
    <t>DINDA Karolis</t>
  </si>
  <si>
    <t>RAŽAITIENĖ Jolanta</t>
  </si>
  <si>
    <t>KAUNAS “Medeina”</t>
  </si>
  <si>
    <t>PEČIŪRA Darius</t>
  </si>
  <si>
    <t>VILNIUS “Perkūnas”</t>
  </si>
  <si>
    <t>KAZLAS Rolandas</t>
  </si>
  <si>
    <t>PEČETAUSKAS Ernestas</t>
  </si>
  <si>
    <t>VISMOLEKAS Artūras</t>
  </si>
  <si>
    <t>KORSAKAS Emilis</t>
  </si>
  <si>
    <t>VILNIUS Rimgaida-buderus</t>
  </si>
  <si>
    <t>PETRUŠKEVIČIUS Kazimieras</t>
  </si>
  <si>
    <t>PASVALYS “Vėtra”</t>
  </si>
  <si>
    <t>KIRŠYS Romas</t>
  </si>
  <si>
    <t xml:space="preserve">ŠLIAVAS Leonidas             </t>
  </si>
  <si>
    <t xml:space="preserve">KĖDAINIAI </t>
  </si>
  <si>
    <t>NOVOSAD Liubov</t>
  </si>
  <si>
    <t>VILNIUS LAM</t>
  </si>
  <si>
    <t>KAVALIAUSKAS Almiras</t>
  </si>
  <si>
    <t>PETREVIČIUS Aras</t>
  </si>
  <si>
    <t>BULYGA Ivan</t>
  </si>
  <si>
    <t>GRIGIŠKĖS BMK</t>
  </si>
  <si>
    <t>VALAITĖ Indrė</t>
  </si>
  <si>
    <t>OK “Ąžuolas”</t>
  </si>
  <si>
    <t>ZAJANČKAUSKAS Rytis</t>
  </si>
  <si>
    <t>BARANCOVAS Antanas</t>
  </si>
  <si>
    <t>ŠAKIAI</t>
  </si>
  <si>
    <t>MALDEIKIS Rimantas</t>
  </si>
  <si>
    <t>MICIŪNAS Osvaldas</t>
  </si>
  <si>
    <t>KUPIŠKIS SM</t>
  </si>
  <si>
    <t>DRAZDAUSKAS Laimis</t>
  </si>
  <si>
    <t>VOSYLIŪTĖ Diana</t>
  </si>
  <si>
    <t>OK “Perkūnas”</t>
  </si>
  <si>
    <t>JANUŠKEVIČIUS Donatas</t>
  </si>
  <si>
    <t>ARDZIJAUSKAS Aidas</t>
  </si>
  <si>
    <t>VALIŪNAS Rimas</t>
  </si>
  <si>
    <t>KAZLAUSKAS Donatas</t>
  </si>
  <si>
    <t>VILNIUS “Saulė”</t>
  </si>
  <si>
    <t>JONAVA</t>
  </si>
  <si>
    <t>BERNOTAS Rimas</t>
  </si>
  <si>
    <t>PAŠKEVIČIUS Raimondas</t>
  </si>
  <si>
    <t>SONGINAS Vytautas</t>
  </si>
  <si>
    <t xml:space="preserve">VATYS Jonas </t>
  </si>
  <si>
    <t>MICKUS Juozas</t>
  </si>
  <si>
    <t xml:space="preserve">MAROZAS Saulius </t>
  </si>
  <si>
    <t>VALANTINAS Ginas</t>
  </si>
  <si>
    <t>PASVALIS BMK</t>
  </si>
  <si>
    <t>MATULAITIS VYTAS</t>
  </si>
  <si>
    <t xml:space="preserve">RUZGAS Ramūnas </t>
  </si>
  <si>
    <t>KANCEVIČIUS Tadas</t>
  </si>
  <si>
    <t>DRUSKININKAI Leipal.p.m.la</t>
  </si>
  <si>
    <t>MARTUSEVIČIUS Rimtautas</t>
  </si>
  <si>
    <t>ŠENIAVSKIJ Nikolai</t>
  </si>
  <si>
    <t>ULEVIČIUS Henrikas</t>
  </si>
  <si>
    <t>VILNIUS “Labirintas”</t>
  </si>
  <si>
    <t>VANSEVIČIUS Petras</t>
  </si>
  <si>
    <t>JONAVA “Akvaera”</t>
  </si>
  <si>
    <t>ILJINAS Borisas</t>
  </si>
  <si>
    <t>VENCKŪNAS Žydrūnas</t>
  </si>
  <si>
    <t>JAKUČIONIS Aurimas</t>
  </si>
  <si>
    <t>ŽURKUS Harry</t>
  </si>
  <si>
    <t>VILNIUS “Tamsta”</t>
  </si>
  <si>
    <t>ULECKAS Giedrius</t>
  </si>
  <si>
    <t>SONGAILA Juozas</t>
  </si>
  <si>
    <t>UKMERGĖ “Vilkmergė”</t>
  </si>
  <si>
    <t>URVIKIS Sigitas</t>
  </si>
  <si>
    <t>BAŠKYTĖ Monika</t>
  </si>
  <si>
    <t>AMBRAZAS Svajunas</t>
  </si>
  <si>
    <t xml:space="preserve">KESA Margus </t>
  </si>
  <si>
    <t>KARNAVIČIUS Jurgis</t>
  </si>
  <si>
    <t>MIKĖNAS Kęstutis</t>
  </si>
  <si>
    <t>CICĖNAS Rimantas</t>
  </si>
  <si>
    <t>Vilnius “Inžinerija”</t>
  </si>
  <si>
    <t>REMEIKA Vytas</t>
  </si>
  <si>
    <t>ŠČERBAVIČIUS Eduardas</t>
  </si>
  <si>
    <t>STANEVIČIUS Vytautas</t>
  </si>
  <si>
    <t>SAUKEVIČIUS Aurimas</t>
  </si>
  <si>
    <t>DRUSKININKAI Leip.p. m.la.</t>
  </si>
  <si>
    <t>SALOVAS Sergejus</t>
  </si>
  <si>
    <t>ROKIŠKIS</t>
  </si>
  <si>
    <t>KRANCEVIČIUS Gytis</t>
  </si>
  <si>
    <t>DRUSKININKAI Leip.p.m.la.</t>
  </si>
  <si>
    <t>JABLONSKAJA Inga</t>
  </si>
  <si>
    <t>GRIGAITĖ Evelina</t>
  </si>
  <si>
    <t>BALTRUŠAITIS Žydrūnas</t>
  </si>
  <si>
    <t>AUŽKALNIS Egidijus</t>
  </si>
  <si>
    <t>JANKAUSKAS Egidijus</t>
  </si>
  <si>
    <t>RŪKAITĖ Jūratė</t>
  </si>
  <si>
    <t>JAKUČIONIS Kęstutis</t>
  </si>
  <si>
    <t>ŠRUBĖNAS Arvydas</t>
  </si>
  <si>
    <t>BAGVILAS Stasys</t>
  </si>
  <si>
    <t>JASINSKAS Romas</t>
  </si>
  <si>
    <t>LIBAR Andrius</t>
  </si>
  <si>
    <t>VILNIUS “Sietyno” SM</t>
  </si>
  <si>
    <t>MIKAŠIS Aleksas</t>
  </si>
  <si>
    <t>GRAŠYS Mindaugas</t>
  </si>
  <si>
    <t>DABAŠAUSKAS Medartas</t>
  </si>
  <si>
    <t>ŠEVELIOVAS Artūras</t>
  </si>
  <si>
    <t>KASTECKAS Marijus</t>
  </si>
  <si>
    <t>PADERVINSKAS Šarūnas</t>
  </si>
  <si>
    <t>VILNIUS LJTC</t>
  </si>
  <si>
    <t>STAIŠIŪNAS Vytautas</t>
  </si>
  <si>
    <t>SKERNEVIČIUS Arvydas</t>
  </si>
  <si>
    <t>VOLUNGEVIČIUS Mantas</t>
  </si>
  <si>
    <t>BULKEVIČIŪTĖ Teresė</t>
  </si>
  <si>
    <t>DRASKINYTĖ Agnė</t>
  </si>
  <si>
    <t>LEKĖČIAI</t>
  </si>
  <si>
    <t>RANONIS Gediminas</t>
  </si>
  <si>
    <t>RUDĖNAS Darius</t>
  </si>
  <si>
    <t>ŠIBIRKŠTISVaidas</t>
  </si>
  <si>
    <t>PTAŠEKAITĖ Rasa</t>
  </si>
  <si>
    <t>VILNIUS  OK “Sakas”</t>
  </si>
  <si>
    <t>ŠIMKŪNAS Egidijus</t>
  </si>
  <si>
    <t>ARLINSKAITĖ Indrė</t>
  </si>
  <si>
    <t>SKAISGIRIS Darius</t>
  </si>
  <si>
    <t>KARALIŪNAS Viktoras</t>
  </si>
  <si>
    <t>SKERSYS Julijonas</t>
  </si>
  <si>
    <t>ŠARKIS Julius</t>
  </si>
  <si>
    <t>JAKŠTYS Vytautas</t>
  </si>
  <si>
    <t>MAKŪNAS Jonas</t>
  </si>
  <si>
    <t>PEČIULYTĖ Ieva</t>
  </si>
  <si>
    <t>VAIČIULIS Mečys</t>
  </si>
  <si>
    <t>NAUDŽIUS Algirdas</t>
  </si>
  <si>
    <t>SIDARAVIČIŪTĖ Skaistė</t>
  </si>
  <si>
    <t>STANKEVIČIUS Kazimieras</t>
  </si>
  <si>
    <t>JODKA Vidmantas</t>
  </si>
  <si>
    <t>DRASKINYTĖ Justina</t>
  </si>
  <si>
    <t>JACKŪNAS Vytautas</t>
  </si>
  <si>
    <t>VILNIUS “Energija”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</si>
</sst>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"/>
  </numFmts>
  <fonts count="5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8"/>
      <color indexed="12"/>
      <name val="Arial"/>
      <family val="2"/>
    </font>
    <font>
      <sz val="8"/>
      <color indexed="48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u val="single"/>
      <sz val="8"/>
      <color indexed="14"/>
      <name val="Arial"/>
      <family val="2"/>
    </font>
    <font>
      <b/>
      <sz val="36"/>
      <name val="Arial"/>
      <family val="2"/>
    </font>
    <font>
      <sz val="10"/>
      <color indexed="61"/>
      <name val="Arial"/>
      <family val="2"/>
    </font>
    <font>
      <i/>
      <sz val="10"/>
      <color indexed="10"/>
      <name val="Arial"/>
      <family val="2"/>
    </font>
    <font>
      <sz val="8"/>
      <name val="Courier New"/>
      <family val="0"/>
    </font>
    <font>
      <u val="single"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47" fontId="0" fillId="0" borderId="0" xfId="0" applyNumberFormat="1" applyAlignment="1">
      <alignment/>
    </xf>
    <xf numFmtId="0" fontId="2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47" fontId="6" fillId="0" borderId="0" xfId="0" applyNumberFormat="1" applyFont="1" applyAlignment="1">
      <alignment/>
    </xf>
    <xf numFmtId="0" fontId="6" fillId="0" borderId="0" xfId="0" applyFont="1" applyAlignment="1">
      <alignment/>
    </xf>
    <xf numFmtId="4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47" fontId="0" fillId="0" borderId="8" xfId="0" applyNumberFormat="1" applyBorder="1" applyAlignment="1">
      <alignment/>
    </xf>
    <xf numFmtId="47" fontId="6" fillId="0" borderId="9" xfId="0" applyNumberFormat="1" applyFont="1" applyBorder="1" applyAlignment="1">
      <alignment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47" fontId="6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47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7" fontId="0" fillId="2" borderId="0" xfId="0" applyNumberFormat="1" applyFill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5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6" borderId="0" xfId="0" applyFont="1" applyFill="1" applyAlignment="1">
      <alignment/>
    </xf>
    <xf numFmtId="0" fontId="8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4" fillId="0" borderId="17" xfId="0" applyFont="1" applyBorder="1" applyAlignment="1">
      <alignment/>
    </xf>
    <xf numFmtId="0" fontId="0" fillId="0" borderId="17" xfId="0" applyBorder="1" applyAlignment="1">
      <alignment/>
    </xf>
    <xf numFmtId="47" fontId="0" fillId="0" borderId="0" xfId="0" applyNumberFormat="1" applyFont="1" applyAlignment="1">
      <alignment/>
    </xf>
    <xf numFmtId="47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NumberFormat="1" applyFont="1" applyAlignment="1">
      <alignment/>
    </xf>
    <xf numFmtId="47" fontId="0" fillId="0" borderId="0" xfId="0" applyNumberFormat="1" applyBorder="1" applyAlignment="1">
      <alignment/>
    </xf>
    <xf numFmtId="47" fontId="2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7" fontId="0" fillId="0" borderId="20" xfId="0" applyNumberFormat="1" applyBorder="1" applyAlignment="1">
      <alignment/>
    </xf>
    <xf numFmtId="4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9" fillId="0" borderId="0" xfId="0" applyFont="1" applyBorder="1" applyAlignment="1">
      <alignment/>
    </xf>
    <xf numFmtId="0" fontId="2" fillId="2" borderId="2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47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7" fontId="2" fillId="0" borderId="0" xfId="0" applyNumberFormat="1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3" fillId="2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2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 horizontal="center"/>
    </xf>
    <xf numFmtId="0" fontId="14" fillId="0" borderId="24" xfId="0" applyFont="1" applyBorder="1" applyAlignment="1">
      <alignment/>
    </xf>
    <xf numFmtId="47" fontId="16" fillId="0" borderId="0" xfId="0" applyNumberFormat="1" applyFont="1" applyAlignment="1">
      <alignment horizontal="center"/>
    </xf>
    <xf numFmtId="47" fontId="6" fillId="0" borderId="15" xfId="0" applyNumberFormat="1" applyFont="1" applyBorder="1" applyAlignment="1">
      <alignment horizontal="center"/>
    </xf>
    <xf numFmtId="47" fontId="6" fillId="0" borderId="20" xfId="0" applyNumberFormat="1" applyFont="1" applyBorder="1" applyAlignment="1">
      <alignment horizontal="center"/>
    </xf>
    <xf numFmtId="47" fontId="6" fillId="0" borderId="18" xfId="0" applyNumberFormat="1" applyFont="1" applyBorder="1" applyAlignment="1">
      <alignment horizontal="center"/>
    </xf>
    <xf numFmtId="47" fontId="6" fillId="0" borderId="0" xfId="0" applyNumberFormat="1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47" fontId="16" fillId="0" borderId="0" xfId="0" applyNumberFormat="1" applyFont="1" applyBorder="1" applyAlignment="1">
      <alignment horizontal="center"/>
    </xf>
    <xf numFmtId="47" fontId="6" fillId="0" borderId="14" xfId="0" applyNumberFormat="1" applyFont="1" applyBorder="1" applyAlignment="1">
      <alignment horizontal="center"/>
    </xf>
    <xf numFmtId="47" fontId="6" fillId="0" borderId="17" xfId="0" applyNumberFormat="1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46" fontId="6" fillId="0" borderId="20" xfId="0" applyNumberFormat="1" applyFont="1" applyBorder="1" applyAlignment="1">
      <alignment horizontal="center"/>
    </xf>
    <xf numFmtId="47" fontId="8" fillId="0" borderId="0" xfId="0" applyNumberFormat="1" applyFont="1" applyAlignment="1">
      <alignment horizontal="center"/>
    </xf>
    <xf numFmtId="47" fontId="8" fillId="0" borderId="0" xfId="0" applyNumberFormat="1" applyFont="1" applyBorder="1" applyAlignment="1">
      <alignment horizontal="left"/>
    </xf>
    <xf numFmtId="47" fontId="8" fillId="0" borderId="0" xfId="0" applyNumberFormat="1" applyFont="1" applyAlignment="1">
      <alignment horizontal="right"/>
    </xf>
    <xf numFmtId="47" fontId="6" fillId="0" borderId="0" xfId="0" applyNumberFormat="1" applyFont="1" applyAlignment="1">
      <alignment horizontal="right"/>
    </xf>
    <xf numFmtId="47" fontId="16" fillId="0" borderId="0" xfId="0" applyNumberFormat="1" applyFont="1" applyAlignment="1">
      <alignment horizontal="right"/>
    </xf>
    <xf numFmtId="4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6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/>
    </xf>
    <xf numFmtId="46" fontId="16" fillId="0" borderId="0" xfId="0" applyNumberFormat="1" applyFont="1" applyAlignment="1">
      <alignment horizontal="center"/>
    </xf>
    <xf numFmtId="46" fontId="1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2" fillId="2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13" fillId="2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47" fontId="0" fillId="0" borderId="18" xfId="0" applyNumberFormat="1" applyBorder="1" applyAlignment="1">
      <alignment/>
    </xf>
    <xf numFmtId="0" fontId="15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17" xfId="0" applyFont="1" applyBorder="1" applyAlignment="1">
      <alignment horizontal="center"/>
    </xf>
    <xf numFmtId="47" fontId="14" fillId="0" borderId="15" xfId="0" applyNumberFormat="1" applyFont="1" applyBorder="1" applyAlignment="1">
      <alignment/>
    </xf>
    <xf numFmtId="46" fontId="14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5" borderId="13" xfId="0" applyFill="1" applyBorder="1" applyAlignment="1">
      <alignment/>
    </xf>
    <xf numFmtId="0" fontId="2" fillId="5" borderId="14" xfId="0" applyFont="1" applyFill="1" applyBorder="1" applyAlignment="1">
      <alignment/>
    </xf>
    <xf numFmtId="0" fontId="0" fillId="5" borderId="14" xfId="0" applyFill="1" applyBorder="1" applyAlignment="1">
      <alignment/>
    </xf>
    <xf numFmtId="46" fontId="0" fillId="5" borderId="15" xfId="0" applyNumberFormat="1" applyFill="1" applyBorder="1" applyAlignment="1">
      <alignment/>
    </xf>
    <xf numFmtId="0" fontId="0" fillId="5" borderId="24" xfId="0" applyNumberFormat="1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4" xfId="0" applyFill="1" applyBorder="1" applyAlignment="1">
      <alignment/>
    </xf>
    <xf numFmtId="46" fontId="0" fillId="5" borderId="20" xfId="0" applyNumberFormat="1" applyFill="1" applyBorder="1" applyAlignment="1">
      <alignment/>
    </xf>
    <xf numFmtId="0" fontId="13" fillId="5" borderId="0" xfId="0" applyNumberFormat="1" applyFont="1" applyFill="1" applyBorder="1" applyAlignment="1">
      <alignment/>
    </xf>
    <xf numFmtId="0" fontId="14" fillId="5" borderId="0" xfId="0" applyNumberFormat="1" applyFont="1" applyFill="1" applyBorder="1" applyAlignment="1">
      <alignment/>
    </xf>
    <xf numFmtId="46" fontId="14" fillId="5" borderId="20" xfId="0" applyNumberFormat="1" applyFont="1" applyFill="1" applyBorder="1" applyAlignment="1">
      <alignment/>
    </xf>
    <xf numFmtId="0" fontId="0" fillId="5" borderId="16" xfId="0" applyNumberFormat="1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7" xfId="0" applyFill="1" applyBorder="1" applyAlignment="1">
      <alignment/>
    </xf>
    <xf numFmtId="46" fontId="14" fillId="5" borderId="18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47" fontId="42" fillId="0" borderId="0" xfId="0" applyNumberFormat="1" applyFont="1" applyAlignment="1">
      <alignment horizontal="center"/>
    </xf>
    <xf numFmtId="0" fontId="13" fillId="6" borderId="0" xfId="0" applyFont="1" applyFill="1" applyAlignment="1">
      <alignment/>
    </xf>
    <xf numFmtId="0" fontId="14" fillId="5" borderId="24" xfId="0" applyNumberFormat="1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5" borderId="14" xfId="0" applyFont="1" applyFill="1" applyBorder="1" applyAlignment="1">
      <alignment/>
    </xf>
    <xf numFmtId="172" fontId="14" fillId="5" borderId="20" xfId="0" applyNumberFormat="1" applyFont="1" applyFill="1" applyBorder="1" applyAlignment="1">
      <alignment/>
    </xf>
    <xf numFmtId="0" fontId="14" fillId="5" borderId="24" xfId="0" applyFont="1" applyFill="1" applyBorder="1" applyAlignment="1">
      <alignment/>
    </xf>
    <xf numFmtId="0" fontId="14" fillId="0" borderId="13" xfId="0" applyNumberFormat="1" applyFont="1" applyBorder="1" applyAlignment="1">
      <alignment/>
    </xf>
    <xf numFmtId="0" fontId="14" fillId="0" borderId="16" xfId="0" applyNumberFormat="1" applyFont="1" applyBorder="1" applyAlignment="1">
      <alignment/>
    </xf>
    <xf numFmtId="46" fontId="0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7" fontId="2" fillId="0" borderId="0" xfId="0" applyNumberFormat="1" applyFont="1" applyAlignment="1">
      <alignment/>
    </xf>
    <xf numFmtId="0" fontId="32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4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6" fillId="2" borderId="0" xfId="0" applyFont="1" applyFill="1" applyAlignment="1">
      <alignment/>
    </xf>
    <xf numFmtId="0" fontId="0" fillId="0" borderId="1" xfId="0" applyFont="1" applyBorder="1" applyAlignment="1">
      <alignment/>
    </xf>
    <xf numFmtId="47" fontId="16" fillId="0" borderId="0" xfId="0" applyNumberFormat="1" applyFont="1" applyAlignment="1">
      <alignment/>
    </xf>
    <xf numFmtId="47" fontId="8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4" fillId="0" borderId="2" xfId="0" applyFont="1" applyBorder="1" applyAlignment="1">
      <alignment/>
    </xf>
    <xf numFmtId="0" fontId="13" fillId="2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46" fontId="0" fillId="0" borderId="14" xfId="0" applyNumberFormat="1" applyBorder="1" applyAlignment="1">
      <alignment/>
    </xf>
    <xf numFmtId="47" fontId="0" fillId="0" borderId="15" xfId="0" applyNumberFormat="1" applyBorder="1" applyAlignment="1">
      <alignment/>
    </xf>
    <xf numFmtId="46" fontId="0" fillId="0" borderId="17" xfId="0" applyNumberFormat="1" applyBorder="1" applyAlignment="1">
      <alignment/>
    </xf>
    <xf numFmtId="0" fontId="2" fillId="7" borderId="0" xfId="0" applyNumberFormat="1" applyFont="1" applyFill="1" applyAlignment="1">
      <alignment/>
    </xf>
    <xf numFmtId="47" fontId="0" fillId="2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49" fillId="0" borderId="0" xfId="0" applyFont="1" applyAlignment="1">
      <alignment/>
    </xf>
    <xf numFmtId="0" fontId="0" fillId="0" borderId="18" xfId="0" applyFont="1" applyBorder="1" applyAlignment="1">
      <alignment wrapText="1"/>
    </xf>
    <xf numFmtId="21" fontId="0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21" fontId="0" fillId="0" borderId="18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7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0" fontId="40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0" fillId="2" borderId="18" xfId="0" applyFont="1" applyFill="1" applyBorder="1" applyAlignment="1">
      <alignment wrapText="1"/>
    </xf>
    <xf numFmtId="0" fontId="50" fillId="0" borderId="0" xfId="0" applyFont="1" applyAlignment="1">
      <alignment/>
    </xf>
    <xf numFmtId="47" fontId="2" fillId="0" borderId="0" xfId="0" applyNumberFormat="1" applyFont="1" applyBorder="1" applyAlignment="1">
      <alignment horizontal="center" wrapText="1"/>
    </xf>
    <xf numFmtId="47" fontId="15" fillId="0" borderId="20" xfId="0" applyNumberFormat="1" applyFont="1" applyBorder="1" applyAlignment="1">
      <alignment/>
    </xf>
    <xf numFmtId="47" fontId="13" fillId="0" borderId="0" xfId="0" applyNumberFormat="1" applyFont="1" applyAlignment="1">
      <alignment/>
    </xf>
    <xf numFmtId="0" fontId="26" fillId="0" borderId="0" xfId="0" applyFont="1" applyAlignment="1">
      <alignment/>
    </xf>
    <xf numFmtId="0" fontId="51" fillId="0" borderId="0" xfId="0" applyFont="1" applyAlignment="1">
      <alignment/>
    </xf>
    <xf numFmtId="21" fontId="6" fillId="0" borderId="0" xfId="0" applyNumberFormat="1" applyFont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8" xfId="0" applyFont="1" applyBorder="1" applyAlignment="1">
      <alignment wrapText="1"/>
    </xf>
    <xf numFmtId="21" fontId="0" fillId="0" borderId="18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21" fontId="2" fillId="0" borderId="18" xfId="0" applyNumberFormat="1" applyFont="1" applyBorder="1" applyAlignment="1">
      <alignment wrapText="1"/>
    </xf>
    <xf numFmtId="0" fontId="0" fillId="0" borderId="12" xfId="0" applyFont="1" applyBorder="1" applyAlignment="1">
      <alignment horizontal="right" vertical="top" wrapText="1"/>
    </xf>
    <xf numFmtId="47" fontId="40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1" fontId="0" fillId="0" borderId="20" xfId="0" applyNumberFormat="1" applyFont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21" fontId="0" fillId="0" borderId="26" xfId="0" applyNumberFormat="1" applyFont="1" applyBorder="1" applyAlignment="1">
      <alignment wrapText="1"/>
    </xf>
    <xf numFmtId="47" fontId="0" fillId="0" borderId="27" xfId="0" applyNumberFormat="1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21" fontId="0" fillId="0" borderId="28" xfId="0" applyNumberFormat="1" applyFont="1" applyBorder="1" applyAlignment="1">
      <alignment wrapText="1"/>
    </xf>
    <xf numFmtId="47" fontId="0" fillId="0" borderId="29" xfId="0" applyNumberFormat="1" applyFont="1" applyBorder="1" applyAlignment="1">
      <alignment horizontal="center" wrapText="1"/>
    </xf>
    <xf numFmtId="0" fontId="35" fillId="0" borderId="18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47" fontId="0" fillId="0" borderId="1" xfId="0" applyNumberFormat="1" applyFont="1" applyBorder="1" applyAlignment="1">
      <alignment horizontal="center" wrapText="1"/>
    </xf>
    <xf numFmtId="0" fontId="52" fillId="0" borderId="18" xfId="0" applyFont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53" fillId="2" borderId="0" xfId="0" applyFont="1" applyFill="1" applyAlignment="1">
      <alignment/>
    </xf>
    <xf numFmtId="0" fontId="54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40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0" fillId="0" borderId="23" xfId="0" applyBorder="1" applyAlignment="1">
      <alignment horizontal="right"/>
    </xf>
    <xf numFmtId="47" fontId="2" fillId="0" borderId="2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NumberFormat="1" applyFont="1" applyAlignment="1">
      <alignment/>
    </xf>
    <xf numFmtId="0" fontId="0" fillId="6" borderId="18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47" fontId="6" fillId="0" borderId="0" xfId="0" applyNumberFormat="1" applyFont="1" applyFill="1" applyBorder="1" applyAlignment="1">
      <alignment/>
    </xf>
    <xf numFmtId="4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26" fillId="2" borderId="18" xfId="0" applyFont="1" applyFill="1" applyBorder="1" applyAlignment="1">
      <alignment wrapText="1"/>
    </xf>
    <xf numFmtId="0" fontId="26" fillId="6" borderId="18" xfId="0" applyFont="1" applyFill="1" applyBorder="1" applyAlignment="1">
      <alignment wrapText="1"/>
    </xf>
    <xf numFmtId="21" fontId="6" fillId="0" borderId="18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7" fontId="6" fillId="0" borderId="0" xfId="0" applyNumberFormat="1" applyFont="1" applyAlignment="1" quotePrefix="1">
      <alignment/>
    </xf>
    <xf numFmtId="21" fontId="8" fillId="0" borderId="1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5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2" borderId="0" xfId="0" applyFont="1" applyFill="1" applyAlignment="1">
      <alignment/>
    </xf>
    <xf numFmtId="2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542925</xdr:colOff>
      <xdr:row>37</xdr:row>
      <xdr:rowOff>0</xdr:rowOff>
    </xdr:from>
    <xdr:to>
      <xdr:col>58</xdr:col>
      <xdr:colOff>95250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35871150" y="73437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400050</xdr:colOff>
      <xdr:row>4</xdr:row>
      <xdr:rowOff>152400</xdr:rowOff>
    </xdr:from>
    <xdr:to>
      <xdr:col>58</xdr:col>
      <xdr:colOff>85725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5728275" y="142875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476250</xdr:colOff>
      <xdr:row>6</xdr:row>
      <xdr:rowOff>0</xdr:rowOff>
    </xdr:from>
    <xdr:to>
      <xdr:col>58</xdr:col>
      <xdr:colOff>28575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5804475" y="16097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590550</xdr:colOff>
      <xdr:row>41</xdr:row>
      <xdr:rowOff>76200</xdr:rowOff>
    </xdr:from>
    <xdr:to>
      <xdr:col>58</xdr:col>
      <xdr:colOff>9525</xdr:colOff>
      <xdr:row>42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5918775" y="8553450"/>
          <a:ext cx="4600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42</xdr:row>
      <xdr:rowOff>76200</xdr:rowOff>
    </xdr:from>
    <xdr:to>
      <xdr:col>58</xdr:col>
      <xdr:colOff>38100</xdr:colOff>
      <xdr:row>43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38204775" y="8715375"/>
          <a:ext cx="2343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46</xdr:row>
      <xdr:rowOff>142875</xdr:rowOff>
    </xdr:from>
    <xdr:to>
      <xdr:col>58</xdr:col>
      <xdr:colOff>95250</xdr:colOff>
      <xdr:row>46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38204775" y="96107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571500</xdr:colOff>
      <xdr:row>43</xdr:row>
      <xdr:rowOff>152400</xdr:rowOff>
    </xdr:from>
    <xdr:to>
      <xdr:col>58</xdr:col>
      <xdr:colOff>47625</xdr:colOff>
      <xdr:row>44</xdr:row>
      <xdr:rowOff>9525</xdr:rowOff>
    </xdr:to>
    <xdr:sp>
      <xdr:nvSpPr>
        <xdr:cNvPr id="7" name="Line 13"/>
        <xdr:cNvSpPr>
          <a:spLocks/>
        </xdr:cNvSpPr>
      </xdr:nvSpPr>
      <xdr:spPr>
        <a:xfrm flipV="1">
          <a:off x="35899725" y="8963025"/>
          <a:ext cx="4657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533400</xdr:colOff>
      <xdr:row>52</xdr:row>
      <xdr:rowOff>152400</xdr:rowOff>
    </xdr:from>
    <xdr:to>
      <xdr:col>58</xdr:col>
      <xdr:colOff>85725</xdr:colOff>
      <xdr:row>52</xdr:row>
      <xdr:rowOff>152400</xdr:rowOff>
    </xdr:to>
    <xdr:sp>
      <xdr:nvSpPr>
        <xdr:cNvPr id="8" name="Line 14"/>
        <xdr:cNvSpPr>
          <a:spLocks/>
        </xdr:cNvSpPr>
      </xdr:nvSpPr>
      <xdr:spPr>
        <a:xfrm>
          <a:off x="35861625" y="108870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533400</xdr:colOff>
      <xdr:row>53</xdr:row>
      <xdr:rowOff>123825</xdr:rowOff>
    </xdr:from>
    <xdr:to>
      <xdr:col>58</xdr:col>
      <xdr:colOff>0</xdr:colOff>
      <xdr:row>53</xdr:row>
      <xdr:rowOff>152400</xdr:rowOff>
    </xdr:to>
    <xdr:sp>
      <xdr:nvSpPr>
        <xdr:cNvPr id="9" name="Line 15"/>
        <xdr:cNvSpPr>
          <a:spLocks/>
        </xdr:cNvSpPr>
      </xdr:nvSpPr>
      <xdr:spPr>
        <a:xfrm>
          <a:off x="35861625" y="11191875"/>
          <a:ext cx="4648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495300</xdr:colOff>
      <xdr:row>42</xdr:row>
      <xdr:rowOff>76200</xdr:rowOff>
    </xdr:from>
    <xdr:to>
      <xdr:col>55</xdr:col>
      <xdr:colOff>314325</xdr:colOff>
      <xdr:row>42</xdr:row>
      <xdr:rowOff>85725</xdr:rowOff>
    </xdr:to>
    <xdr:sp>
      <xdr:nvSpPr>
        <xdr:cNvPr id="10" name="Line 16"/>
        <xdr:cNvSpPr>
          <a:spLocks/>
        </xdr:cNvSpPr>
      </xdr:nvSpPr>
      <xdr:spPr>
        <a:xfrm flipH="1" flipV="1">
          <a:off x="35823525" y="8715375"/>
          <a:ext cx="269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457200</xdr:colOff>
      <xdr:row>41</xdr:row>
      <xdr:rowOff>76200</xdr:rowOff>
    </xdr:from>
    <xdr:to>
      <xdr:col>55</xdr:col>
      <xdr:colOff>161925</xdr:colOff>
      <xdr:row>41</xdr:row>
      <xdr:rowOff>85725</xdr:rowOff>
    </xdr:to>
    <xdr:sp>
      <xdr:nvSpPr>
        <xdr:cNvPr id="11" name="Line 17"/>
        <xdr:cNvSpPr>
          <a:spLocks/>
        </xdr:cNvSpPr>
      </xdr:nvSpPr>
      <xdr:spPr>
        <a:xfrm flipH="1" flipV="1">
          <a:off x="35785425" y="8553450"/>
          <a:ext cx="2581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46</xdr:row>
      <xdr:rowOff>104775</xdr:rowOff>
    </xdr:from>
    <xdr:to>
      <xdr:col>56</xdr:col>
      <xdr:colOff>276225</xdr:colOff>
      <xdr:row>46</xdr:row>
      <xdr:rowOff>152400</xdr:rowOff>
    </xdr:to>
    <xdr:sp>
      <xdr:nvSpPr>
        <xdr:cNvPr id="12" name="Line 19"/>
        <xdr:cNvSpPr>
          <a:spLocks/>
        </xdr:cNvSpPr>
      </xdr:nvSpPr>
      <xdr:spPr>
        <a:xfrm flipH="1" flipV="1">
          <a:off x="38204775" y="957262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75</xdr:row>
      <xdr:rowOff>9525</xdr:rowOff>
    </xdr:from>
    <xdr:to>
      <xdr:col>47</xdr:col>
      <xdr:colOff>47625</xdr:colOff>
      <xdr:row>76</xdr:row>
      <xdr:rowOff>19050</xdr:rowOff>
    </xdr:to>
    <xdr:sp>
      <xdr:nvSpPr>
        <xdr:cNvPr id="13" name="Line 21"/>
        <xdr:cNvSpPr>
          <a:spLocks/>
        </xdr:cNvSpPr>
      </xdr:nvSpPr>
      <xdr:spPr>
        <a:xfrm>
          <a:off x="30994350" y="16097250"/>
          <a:ext cx="476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485775</xdr:colOff>
      <xdr:row>75</xdr:row>
      <xdr:rowOff>142875</xdr:rowOff>
    </xdr:from>
    <xdr:to>
      <xdr:col>47</xdr:col>
      <xdr:colOff>28575</xdr:colOff>
      <xdr:row>77</xdr:row>
      <xdr:rowOff>9525</xdr:rowOff>
    </xdr:to>
    <xdr:sp>
      <xdr:nvSpPr>
        <xdr:cNvPr id="14" name="Line 22"/>
        <xdr:cNvSpPr>
          <a:spLocks/>
        </xdr:cNvSpPr>
      </xdr:nvSpPr>
      <xdr:spPr>
        <a:xfrm flipH="1">
          <a:off x="30861000" y="16230600"/>
          <a:ext cx="590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123</xdr:row>
      <xdr:rowOff>104775</xdr:rowOff>
    </xdr:from>
    <xdr:to>
      <xdr:col>40</xdr:col>
      <xdr:colOff>57150</xdr:colOff>
      <xdr:row>124</xdr:row>
      <xdr:rowOff>142875</xdr:rowOff>
    </xdr:to>
    <xdr:sp>
      <xdr:nvSpPr>
        <xdr:cNvPr id="15" name="Line 23"/>
        <xdr:cNvSpPr>
          <a:spLocks/>
        </xdr:cNvSpPr>
      </xdr:nvSpPr>
      <xdr:spPr>
        <a:xfrm flipH="1">
          <a:off x="25812750" y="26069925"/>
          <a:ext cx="552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1114425</xdr:colOff>
      <xdr:row>125</xdr:row>
      <xdr:rowOff>142875</xdr:rowOff>
    </xdr:from>
    <xdr:to>
      <xdr:col>40</xdr:col>
      <xdr:colOff>95250</xdr:colOff>
      <xdr:row>127</xdr:row>
      <xdr:rowOff>38100</xdr:rowOff>
    </xdr:to>
    <xdr:sp>
      <xdr:nvSpPr>
        <xdr:cNvPr id="16" name="Line 24"/>
        <xdr:cNvSpPr>
          <a:spLocks/>
        </xdr:cNvSpPr>
      </xdr:nvSpPr>
      <xdr:spPr>
        <a:xfrm>
          <a:off x="25755600" y="26431875"/>
          <a:ext cx="647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476250</xdr:colOff>
      <xdr:row>54</xdr:row>
      <xdr:rowOff>28575</xdr:rowOff>
    </xdr:from>
    <xdr:to>
      <xdr:col>26</xdr:col>
      <xdr:colOff>409575</xdr:colOff>
      <xdr:row>55</xdr:row>
      <xdr:rowOff>19050</xdr:rowOff>
    </xdr:to>
    <xdr:sp>
      <xdr:nvSpPr>
        <xdr:cNvPr id="17" name="Line 25"/>
        <xdr:cNvSpPr>
          <a:spLocks/>
        </xdr:cNvSpPr>
      </xdr:nvSpPr>
      <xdr:spPr>
        <a:xfrm>
          <a:off x="16002000" y="11258550"/>
          <a:ext cx="476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38100</xdr:rowOff>
    </xdr:from>
    <xdr:to>
      <xdr:col>26</xdr:col>
      <xdr:colOff>466725</xdr:colOff>
      <xdr:row>54</xdr:row>
      <xdr:rowOff>142875</xdr:rowOff>
    </xdr:to>
    <xdr:sp>
      <xdr:nvSpPr>
        <xdr:cNvPr id="18" name="Line 26"/>
        <xdr:cNvSpPr>
          <a:spLocks/>
        </xdr:cNvSpPr>
      </xdr:nvSpPr>
      <xdr:spPr>
        <a:xfrm flipH="1">
          <a:off x="16068675" y="11268075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476250</xdr:colOff>
      <xdr:row>102</xdr:row>
      <xdr:rowOff>190500</xdr:rowOff>
    </xdr:from>
    <xdr:to>
      <xdr:col>26</xdr:col>
      <xdr:colOff>457200</xdr:colOff>
      <xdr:row>104</xdr:row>
      <xdr:rowOff>114300</xdr:rowOff>
    </xdr:to>
    <xdr:sp>
      <xdr:nvSpPr>
        <xdr:cNvPr id="19" name="Line 27"/>
        <xdr:cNvSpPr>
          <a:spLocks/>
        </xdr:cNvSpPr>
      </xdr:nvSpPr>
      <xdr:spPr>
        <a:xfrm flipH="1">
          <a:off x="16002000" y="21821775"/>
          <a:ext cx="523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27</xdr:col>
      <xdr:colOff>76200</xdr:colOff>
      <xdr:row>104</xdr:row>
      <xdr:rowOff>9525</xdr:rowOff>
    </xdr:to>
    <xdr:sp>
      <xdr:nvSpPr>
        <xdr:cNvPr id="20" name="Line 28"/>
        <xdr:cNvSpPr>
          <a:spLocks/>
        </xdr:cNvSpPr>
      </xdr:nvSpPr>
      <xdr:spPr>
        <a:xfrm>
          <a:off x="16068675" y="21955125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476250</xdr:colOff>
      <xdr:row>94</xdr:row>
      <xdr:rowOff>19050</xdr:rowOff>
    </xdr:from>
    <xdr:to>
      <xdr:col>27</xdr:col>
      <xdr:colOff>57150</xdr:colOff>
      <xdr:row>95</xdr:row>
      <xdr:rowOff>0</xdr:rowOff>
    </xdr:to>
    <xdr:sp>
      <xdr:nvSpPr>
        <xdr:cNvPr id="21" name="Line 29"/>
        <xdr:cNvSpPr>
          <a:spLocks/>
        </xdr:cNvSpPr>
      </xdr:nvSpPr>
      <xdr:spPr>
        <a:xfrm>
          <a:off x="16002000" y="19878675"/>
          <a:ext cx="704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94</xdr:row>
      <xdr:rowOff>0</xdr:rowOff>
    </xdr:from>
    <xdr:to>
      <xdr:col>27</xdr:col>
      <xdr:colOff>9525</xdr:colOff>
      <xdr:row>94</xdr:row>
      <xdr:rowOff>152400</xdr:rowOff>
    </xdr:to>
    <xdr:sp>
      <xdr:nvSpPr>
        <xdr:cNvPr id="22" name="Line 30"/>
        <xdr:cNvSpPr>
          <a:spLocks/>
        </xdr:cNvSpPr>
      </xdr:nvSpPr>
      <xdr:spPr>
        <a:xfrm flipH="1">
          <a:off x="16097250" y="19859625"/>
          <a:ext cx="561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290"/>
  <sheetViews>
    <sheetView tabSelected="1" workbookViewId="0" topLeftCell="BF1">
      <selection activeCell="BR3" sqref="BR3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6" width="4.57421875" style="0" customWidth="1"/>
    <col min="7" max="7" width="25.28125" style="0" customWidth="1"/>
    <col min="8" max="8" width="5.8515625" style="0" customWidth="1"/>
    <col min="9" max="9" width="2.7109375" style="0" customWidth="1"/>
    <col min="10" max="10" width="18.7109375" style="0" customWidth="1"/>
    <col min="11" max="11" width="7.00390625" style="0" customWidth="1"/>
    <col min="12" max="12" width="8.57421875" style="0" customWidth="1"/>
    <col min="13" max="13" width="5.140625" style="0" customWidth="1"/>
    <col min="14" max="14" width="23.8515625" style="0" customWidth="1"/>
    <col min="15" max="15" width="6.421875" style="0" customWidth="1"/>
    <col min="16" max="16" width="3.421875" style="0" customWidth="1"/>
    <col min="17" max="17" width="14.7109375" style="0" customWidth="1"/>
    <col min="18" max="18" width="7.28125" style="0" customWidth="1"/>
    <col min="19" max="19" width="8.140625" style="0" customWidth="1"/>
    <col min="20" max="20" width="6.140625" style="0" customWidth="1"/>
    <col min="21" max="21" width="6.00390625" style="0" customWidth="1"/>
    <col min="22" max="22" width="26.140625" style="0" customWidth="1"/>
    <col min="23" max="23" width="7.28125" style="0" customWidth="1"/>
    <col min="24" max="24" width="16.140625" style="0" customWidth="1"/>
    <col min="25" max="26" width="8.140625" style="0" customWidth="1"/>
    <col min="27" max="27" width="8.7109375" style="0" customWidth="1"/>
    <col min="28" max="28" width="5.00390625" style="0" customWidth="1"/>
    <col min="29" max="29" width="23.28125" style="0" customWidth="1"/>
    <col min="30" max="30" width="5.7109375" style="0" customWidth="1"/>
    <col min="31" max="31" width="17.7109375" style="0" customWidth="1"/>
    <col min="32" max="32" width="6.8515625" style="0" customWidth="1"/>
    <col min="33" max="33" width="8.7109375" style="0" customWidth="1"/>
    <col min="34" max="34" width="4.28125" style="0" customWidth="1"/>
    <col min="35" max="35" width="27.8515625" style="0" customWidth="1"/>
    <col min="36" max="36" width="5.57421875" style="0" customWidth="1"/>
    <col min="37" max="37" width="7.140625" style="0" customWidth="1"/>
    <col min="38" max="38" width="7.7109375" style="0" customWidth="1"/>
    <col min="39" max="39" width="17.00390625" style="0" customWidth="1"/>
    <col min="40" max="40" width="8.00390625" style="0" customWidth="1"/>
    <col min="41" max="41" width="5.57421875" style="0" customWidth="1"/>
    <col min="42" max="42" width="23.57421875" style="0" customWidth="1"/>
    <col min="43" max="43" width="6.00390625" style="0" customWidth="1"/>
    <col min="44" max="44" width="8.140625" style="0" customWidth="1"/>
    <col min="45" max="45" width="17.7109375" style="0" customWidth="1"/>
    <col min="46" max="46" width="8.7109375" style="0" customWidth="1"/>
    <col min="47" max="47" width="7.00390625" style="0" customWidth="1"/>
    <col min="48" max="48" width="6.140625" style="0" customWidth="1"/>
    <col min="49" max="49" width="7.8515625" style="0" customWidth="1"/>
    <col min="50" max="50" width="26.140625" style="0" customWidth="1"/>
    <col min="51" max="51" width="18.421875" style="0" customWidth="1"/>
    <col min="54" max="54" width="12.421875" style="0" bestFit="1" customWidth="1"/>
    <col min="55" max="55" width="12.421875" style="0" customWidth="1"/>
    <col min="57" max="57" width="16.28125" style="0" bestFit="1" customWidth="1"/>
    <col min="74" max="74" width="23.57421875" style="0" customWidth="1"/>
    <col min="75" max="75" width="20.421875" style="0" customWidth="1"/>
  </cols>
  <sheetData>
    <row r="1" spans="25:29" ht="45.75" thickBot="1">
      <c r="Y1" s="230" t="s">
        <v>1194</v>
      </c>
      <c r="Z1" s="21"/>
      <c r="AC1" s="7"/>
    </row>
    <row r="2" spans="7:78" ht="23.25">
      <c r="G2" s="58" t="s">
        <v>1120</v>
      </c>
      <c r="M2" s="118"/>
      <c r="N2" s="58" t="s">
        <v>756</v>
      </c>
      <c r="U2" s="5"/>
      <c r="V2" s="58" t="s">
        <v>955</v>
      </c>
      <c r="AC2" s="58" t="s">
        <v>482</v>
      </c>
      <c r="AG2" s="98"/>
      <c r="AI2" s="58" t="s">
        <v>481</v>
      </c>
      <c r="AP2" s="58" t="s">
        <v>480</v>
      </c>
      <c r="AX2" s="58" t="s">
        <v>479</v>
      </c>
      <c r="BD2" s="16" t="s">
        <v>2130</v>
      </c>
      <c r="BE2" s="17"/>
      <c r="BF2" s="17"/>
      <c r="BG2" s="17"/>
      <c r="BH2" s="27" t="s">
        <v>2110</v>
      </c>
      <c r="BI2" s="26"/>
      <c r="BJ2" s="29" t="s">
        <v>2136</v>
      </c>
      <c r="BK2" s="17"/>
      <c r="BL2" s="40"/>
      <c r="BM2" s="24"/>
      <c r="BN2" s="24"/>
      <c r="BO2" s="24"/>
      <c r="BP2" s="24"/>
      <c r="BQ2" s="276"/>
      <c r="BR2" s="24"/>
      <c r="BS2" s="24"/>
      <c r="BT2" s="24"/>
      <c r="BU2" s="24"/>
      <c r="BV2" s="1" t="s">
        <v>490</v>
      </c>
      <c r="BW2" s="24"/>
      <c r="BX2" s="24"/>
      <c r="BY2" s="24"/>
      <c r="BZ2" s="24"/>
    </row>
    <row r="3" spans="13:78" ht="18">
      <c r="M3" s="118"/>
      <c r="N3" s="119" t="s">
        <v>1016</v>
      </c>
      <c r="U3" s="5"/>
      <c r="AC3" s="119" t="s">
        <v>875</v>
      </c>
      <c r="AG3" s="98"/>
      <c r="AI3" t="s">
        <v>101</v>
      </c>
      <c r="AN3" s="13" t="s">
        <v>582</v>
      </c>
      <c r="AP3" t="s">
        <v>102</v>
      </c>
      <c r="AQ3" s="13" t="s">
        <v>422</v>
      </c>
      <c r="AU3" s="13" t="s">
        <v>582</v>
      </c>
      <c r="AW3">
        <v>11.635</v>
      </c>
      <c r="BD3" s="103"/>
      <c r="BE3" s="40"/>
      <c r="BF3" s="40"/>
      <c r="BG3" s="40"/>
      <c r="BH3" s="104"/>
      <c r="BI3" s="26"/>
      <c r="BJ3" s="105"/>
      <c r="BK3" s="40"/>
      <c r="BL3" s="40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3:81" ht="13.5" thickBot="1">
      <c r="M4" s="118"/>
      <c r="N4" s="119" t="s">
        <v>876</v>
      </c>
      <c r="T4" s="5"/>
      <c r="U4" s="5"/>
      <c r="Y4" s="337"/>
      <c r="Z4" s="7"/>
      <c r="AC4" s="11"/>
      <c r="AE4" s="11"/>
      <c r="AF4" s="11"/>
      <c r="AG4" s="98"/>
      <c r="AI4" t="s">
        <v>102</v>
      </c>
      <c r="AJ4" t="s">
        <v>123</v>
      </c>
      <c r="AK4" t="s">
        <v>103</v>
      </c>
      <c r="AM4" t="s">
        <v>104</v>
      </c>
      <c r="AN4" s="13" t="s">
        <v>583</v>
      </c>
      <c r="AO4" t="s">
        <v>105</v>
      </c>
      <c r="AQ4" t="s">
        <v>106</v>
      </c>
      <c r="AR4" t="s">
        <v>423</v>
      </c>
      <c r="AU4" s="13" t="s">
        <v>583</v>
      </c>
      <c r="AW4">
        <v>11.725</v>
      </c>
      <c r="BD4" s="13" t="s">
        <v>2131</v>
      </c>
      <c r="BE4" s="12" t="s">
        <v>2128</v>
      </c>
      <c r="BF4" s="7" t="s">
        <v>2127</v>
      </c>
      <c r="BG4" s="11" t="s">
        <v>2129</v>
      </c>
      <c r="BH4" s="28" t="s">
        <v>2133</v>
      </c>
      <c r="BI4" s="26"/>
      <c r="BJ4" s="12" t="s">
        <v>2128</v>
      </c>
      <c r="BK4" s="7" t="s">
        <v>2127</v>
      </c>
      <c r="BL4" s="7"/>
      <c r="BM4" s="24"/>
      <c r="BN4" s="24"/>
      <c r="BO4" s="24"/>
      <c r="BP4" s="24"/>
      <c r="BQ4" s="24"/>
      <c r="BR4" s="24"/>
      <c r="BS4" s="24"/>
      <c r="BT4" s="277" t="s">
        <v>105</v>
      </c>
      <c r="BU4" s="278" t="s">
        <v>1205</v>
      </c>
      <c r="BV4" s="278" t="s">
        <v>102</v>
      </c>
      <c r="BW4" s="278" t="s">
        <v>1206</v>
      </c>
      <c r="BX4" s="278" t="s">
        <v>1207</v>
      </c>
      <c r="BY4" s="43" t="s">
        <v>2127</v>
      </c>
      <c r="BZ4" s="43" t="s">
        <v>486</v>
      </c>
      <c r="CA4" s="43" t="s">
        <v>487</v>
      </c>
      <c r="CB4" t="s">
        <v>488</v>
      </c>
      <c r="CC4" t="s">
        <v>489</v>
      </c>
    </row>
    <row r="5" spans="7:81" ht="12.75">
      <c r="G5" t="s">
        <v>1121</v>
      </c>
      <c r="M5" s="118"/>
      <c r="N5" t="s">
        <v>1028</v>
      </c>
      <c r="T5" s="5"/>
      <c r="U5" s="5"/>
      <c r="AI5" s="40"/>
      <c r="AJ5" s="107" t="s">
        <v>106</v>
      </c>
      <c r="AK5" s="40"/>
      <c r="AL5" s="40"/>
      <c r="AM5" s="40" t="s">
        <v>107</v>
      </c>
      <c r="AN5" s="108" t="s">
        <v>584</v>
      </c>
      <c r="AO5" s="40"/>
      <c r="AP5" s="40" t="s">
        <v>101</v>
      </c>
      <c r="AQ5" s="40"/>
      <c r="AR5" s="40"/>
      <c r="AS5" s="109" t="s">
        <v>104</v>
      </c>
      <c r="AT5" s="40"/>
      <c r="AU5" s="108" t="s">
        <v>584</v>
      </c>
      <c r="AV5" s="40"/>
      <c r="BD5">
        <v>3</v>
      </c>
      <c r="BE5" s="2">
        <v>0.0278125</v>
      </c>
      <c r="BF5" s="2">
        <f>BE5/12.5</f>
        <v>0.002225</v>
      </c>
      <c r="BG5">
        <f>BE5/BE37</f>
        <v>0.7547110552763819</v>
      </c>
      <c r="BH5">
        <f>Sheet2!E4-BG5</f>
        <v>0.018204175598876438</v>
      </c>
      <c r="BI5" s="26">
        <v>13</v>
      </c>
      <c r="BJ5" s="2">
        <v>0.016099537037037037</v>
      </c>
      <c r="BK5" s="23">
        <f>BJ5/7.5</f>
        <v>0.002146604938271605</v>
      </c>
      <c r="BL5" s="23"/>
      <c r="BM5" s="24"/>
      <c r="BN5" s="24"/>
      <c r="BO5" s="24"/>
      <c r="BP5" s="24"/>
      <c r="BQ5" s="24"/>
      <c r="BR5" s="24"/>
      <c r="BS5" s="24"/>
      <c r="BT5" s="279">
        <v>1</v>
      </c>
      <c r="BU5" s="280" t="s">
        <v>1908</v>
      </c>
      <c r="BV5" s="280" t="s">
        <v>1621</v>
      </c>
      <c r="BW5" s="280" t="s">
        <v>1213</v>
      </c>
      <c r="BX5" s="281">
        <v>0.010613425925925927</v>
      </c>
      <c r="BY5" s="77">
        <f>BX5/4.908</f>
        <v>0.0021624747200338075</v>
      </c>
      <c r="BZ5" s="77">
        <f>BY5*1.0353615</f>
        <v>0.002238943069846283</v>
      </c>
      <c r="CA5" s="77">
        <f>BZ5*11.725</f>
        <v>0.026251607493947667</v>
      </c>
      <c r="CB5" s="2">
        <f>CA5*1.025</f>
        <v>0.026907897681296356</v>
      </c>
      <c r="CC5" s="2">
        <f>CB5/11.725</f>
        <v>0.00229491664659244</v>
      </c>
    </row>
    <row r="6" spans="13:81" ht="13.5" thickBot="1">
      <c r="M6" s="118"/>
      <c r="T6" s="5"/>
      <c r="U6" s="5"/>
      <c r="V6" s="5"/>
      <c r="W6" s="5"/>
      <c r="AC6" t="s">
        <v>1027</v>
      </c>
      <c r="AE6" s="11"/>
      <c r="AF6" s="11"/>
      <c r="AG6" s="98"/>
      <c r="AI6" s="110" t="s">
        <v>101</v>
      </c>
      <c r="AJ6" s="110"/>
      <c r="AK6" s="111"/>
      <c r="AL6" s="111"/>
      <c r="AM6" s="110"/>
      <c r="AN6" s="108" t="s">
        <v>585</v>
      </c>
      <c r="AO6" s="110"/>
      <c r="AP6" s="110"/>
      <c r="AQ6" s="110"/>
      <c r="AR6" s="110"/>
      <c r="AS6" s="112"/>
      <c r="AT6" s="110" t="s">
        <v>581</v>
      </c>
      <c r="AU6" s="108" t="s">
        <v>585</v>
      </c>
      <c r="AV6" s="110"/>
      <c r="BD6">
        <v>1</v>
      </c>
      <c r="BE6" s="2">
        <v>0.027685185185185188</v>
      </c>
      <c r="BF6" s="2">
        <f>BE6/12.5</f>
        <v>0.002214814814814815</v>
      </c>
      <c r="BG6">
        <f>BE6/BE37</f>
        <v>0.7512562814070353</v>
      </c>
      <c r="BH6">
        <f>Sheet2!E5-BG6</f>
        <v>0.03716549667704461</v>
      </c>
      <c r="BI6" s="26">
        <v>7</v>
      </c>
      <c r="BK6" s="23"/>
      <c r="BL6" s="23"/>
      <c r="BM6" s="24"/>
      <c r="BN6" s="24"/>
      <c r="BO6" s="24"/>
      <c r="BP6" s="24"/>
      <c r="BQ6" s="24"/>
      <c r="BR6" s="24"/>
      <c r="BS6" s="24"/>
      <c r="BT6" s="279">
        <v>2</v>
      </c>
      <c r="BU6" s="280" t="s">
        <v>1908</v>
      </c>
      <c r="BV6" s="280" t="s">
        <v>1622</v>
      </c>
      <c r="BW6" s="280" t="s">
        <v>654</v>
      </c>
      <c r="BX6" s="281">
        <v>0.01068287037037037</v>
      </c>
      <c r="BY6" s="77">
        <f>BX6/4.908</f>
        <v>0.0021766239548431884</v>
      </c>
      <c r="BZ6" s="77">
        <f aca="true" t="shared" si="0" ref="BZ6:BZ69">BY6*1.0353615</f>
        <v>0.002253592642822376</v>
      </c>
      <c r="CA6" s="77">
        <f aca="true" t="shared" si="1" ref="CA6:CA69">BZ6*11.725</f>
        <v>0.02642337373709236</v>
      </c>
      <c r="CB6" s="2">
        <f aca="true" t="shared" si="2" ref="CB6:CB69">CA6*1.025</f>
        <v>0.027083958080519666</v>
      </c>
      <c r="CC6" s="2">
        <f aca="true" t="shared" si="3" ref="CC6:CC69">CB6/11.725</f>
        <v>0.002309932458892935</v>
      </c>
    </row>
    <row r="7" spans="13:81" ht="13.5" thickBot="1">
      <c r="M7" s="118"/>
      <c r="T7" s="5"/>
      <c r="U7" s="5"/>
      <c r="V7" s="107"/>
      <c r="W7" s="107"/>
      <c r="X7" s="107"/>
      <c r="Y7" s="107"/>
      <c r="Z7" s="113" t="s">
        <v>770</v>
      </c>
      <c r="AA7">
        <f>(AA11+AA12+AA13+AA17+AA20+AA22)/6</f>
        <v>0.9598751140458818</v>
      </c>
      <c r="AF7" s="11"/>
      <c r="AG7" s="98"/>
      <c r="AI7" s="40"/>
      <c r="AJ7" s="40"/>
      <c r="AK7" s="96"/>
      <c r="AL7" s="96"/>
      <c r="AM7" s="113" t="s">
        <v>770</v>
      </c>
      <c r="AN7" s="114">
        <f>SUM(AN11:AN21)/6</f>
        <v>0.9827678525505475</v>
      </c>
      <c r="AO7" s="40"/>
      <c r="AP7" s="40"/>
      <c r="AQ7" s="40"/>
      <c r="AR7" s="40"/>
      <c r="AS7" s="109"/>
      <c r="AT7" s="113" t="s">
        <v>770</v>
      </c>
      <c r="AU7" s="115">
        <f>SUM(AU11:AU26)/6</f>
        <v>1.153222947732436</v>
      </c>
      <c r="AV7" s="40"/>
      <c r="BE7" s="2"/>
      <c r="BF7" s="2"/>
      <c r="BI7" s="26"/>
      <c r="BK7" s="23"/>
      <c r="BL7" s="23"/>
      <c r="BM7" s="24"/>
      <c r="BN7" s="24"/>
      <c r="BO7" s="24"/>
      <c r="BP7" s="24"/>
      <c r="BQ7" s="24"/>
      <c r="BR7" s="24"/>
      <c r="BS7" s="24"/>
      <c r="BT7" s="279">
        <v>3</v>
      </c>
      <c r="BU7" s="280" t="s">
        <v>1908</v>
      </c>
      <c r="BV7" s="263" t="s">
        <v>1623</v>
      </c>
      <c r="BW7" s="280" t="s">
        <v>1223</v>
      </c>
      <c r="BX7" s="281">
        <v>0.010891203703703703</v>
      </c>
      <c r="BY7" s="77">
        <f>BX7/4.908</f>
        <v>0.002219071659271333</v>
      </c>
      <c r="BZ7" s="77">
        <f t="shared" si="0"/>
        <v>0.002297541361750656</v>
      </c>
      <c r="CA7" s="77">
        <f t="shared" si="1"/>
        <v>0.026938672466526443</v>
      </c>
      <c r="CB7" s="2">
        <f t="shared" si="2"/>
        <v>0.0276121392781896</v>
      </c>
      <c r="CC7" s="2">
        <f t="shared" si="3"/>
        <v>0.0023549798957944222</v>
      </c>
    </row>
    <row r="8" spans="13:81" ht="26.25" thickBot="1">
      <c r="M8" s="118"/>
      <c r="T8" s="5"/>
      <c r="U8" s="5"/>
      <c r="V8" s="107"/>
      <c r="W8" s="107"/>
      <c r="X8" s="107"/>
      <c r="Y8" s="107"/>
      <c r="Z8" s="107" t="s">
        <v>1030</v>
      </c>
      <c r="AA8" s="5">
        <f>(AA11+AA12+AA13+AA17+AA20+AA22+AA23+AA27+AA32+AA36+AA42+AA43+AA44+AA45+AA46+AA47+AA49+AA50+AA51+AA60+AA61+AA62+AA63+AA66+AA71+AA74+AA75+AA75+AA76+AA83+AA84+AA88+AA89+AA92+AA96+AA97+AA101+AA102+AA106+AA118+AA119+AA120+AA121+AA122+AA123+AA127+AA129)/48</f>
        <v>0.958745601239608</v>
      </c>
      <c r="AE8" s="21" t="s">
        <v>1032</v>
      </c>
      <c r="AF8" s="11">
        <f>AG10/Z10</f>
        <v>1.039020968383247</v>
      </c>
      <c r="AG8" s="98"/>
      <c r="AI8" s="40"/>
      <c r="AJ8" s="40"/>
      <c r="AK8" s="96"/>
      <c r="AL8" s="96"/>
      <c r="AM8" s="113"/>
      <c r="AN8" s="114"/>
      <c r="AO8" s="40"/>
      <c r="AP8" s="40"/>
      <c r="AQ8" s="40"/>
      <c r="AR8" s="40"/>
      <c r="AS8" s="109"/>
      <c r="AT8" s="107" t="s">
        <v>771</v>
      </c>
      <c r="AU8" s="114">
        <f>(AU11+AU13+AU14+AU15+AU19+AU26+AU29+AU30+AU37+AU38+AU44+AU49+AU51+AU52+AU53+AU55+AU56+AU60+AU67+AU76+AU87+AU93+AU105+AU106+AU112+AU113+AU117+AU119+AU135+AU144+AU164+AU174+AU212+AU225)/34</f>
        <v>1.0384507428322562</v>
      </c>
      <c r="AV8" s="40"/>
      <c r="AZ8" s="37"/>
      <c r="BA8" s="38" t="s">
        <v>431</v>
      </c>
      <c r="BB8" s="311">
        <f>(SUM(BB11:BB896))/44</f>
        <v>0.9578811933032498</v>
      </c>
      <c r="BE8" s="2"/>
      <c r="BF8" s="2"/>
      <c r="BI8" s="26"/>
      <c r="BK8" s="23"/>
      <c r="BL8" s="23"/>
      <c r="BM8" s="24"/>
      <c r="BN8" s="24"/>
      <c r="BO8" s="24"/>
      <c r="BP8" s="24"/>
      <c r="BQ8" s="24"/>
      <c r="BR8" s="24"/>
      <c r="BS8" s="24"/>
      <c r="BT8" s="279">
        <v>4</v>
      </c>
      <c r="BU8" s="280" t="s">
        <v>1908</v>
      </c>
      <c r="BV8" s="263" t="s">
        <v>1624</v>
      </c>
      <c r="BW8" s="280" t="s">
        <v>1405</v>
      </c>
      <c r="BX8" s="281">
        <v>0.010902777777777777</v>
      </c>
      <c r="BY8" s="77">
        <f>BX8/4.908</f>
        <v>0.0022214298650728966</v>
      </c>
      <c r="BZ8" s="77">
        <f t="shared" si="0"/>
        <v>0.002299982957246672</v>
      </c>
      <c r="CA8" s="77">
        <f t="shared" si="1"/>
        <v>0.026967300173717228</v>
      </c>
      <c r="CB8" s="2">
        <f t="shared" si="2"/>
        <v>0.027641482678060155</v>
      </c>
      <c r="CC8" s="2">
        <f t="shared" si="3"/>
        <v>0.0023574825311778384</v>
      </c>
    </row>
    <row r="9" spans="1:81" ht="13.5" thickBot="1">
      <c r="A9" s="15"/>
      <c r="B9" s="15"/>
      <c r="C9" s="15"/>
      <c r="D9" s="15"/>
      <c r="E9" s="15"/>
      <c r="F9" s="15"/>
      <c r="J9" s="107" t="s">
        <v>1061</v>
      </c>
      <c r="K9" s="227">
        <f>(K12+K14+K19+K20+K22+K23+K25+K26+K28+K29)/10</f>
        <v>0.027927893518518515</v>
      </c>
      <c r="L9" s="211">
        <f>(L12+L14+L19+L20+L22+L23+L25+L26+L28+L29)/10</f>
        <v>0.00231766751191025</v>
      </c>
      <c r="M9" s="118"/>
      <c r="T9" s="5"/>
      <c r="U9" s="5"/>
      <c r="V9" s="5"/>
      <c r="W9" s="5"/>
      <c r="X9" s="21" t="s">
        <v>1031</v>
      </c>
      <c r="Y9" s="210">
        <f>Y10/R10</f>
        <v>0.9699091132399902</v>
      </c>
      <c r="Z9" s="21"/>
      <c r="AE9" s="11"/>
      <c r="AF9" s="11"/>
      <c r="AG9" s="21" t="s">
        <v>772</v>
      </c>
      <c r="AI9" s="40"/>
      <c r="AJ9" s="40"/>
      <c r="AK9" s="96"/>
      <c r="AL9" s="96"/>
      <c r="AM9" s="40"/>
      <c r="AN9" s="108"/>
      <c r="AO9" s="40"/>
      <c r="AV9" s="40"/>
      <c r="AW9" s="40"/>
      <c r="AY9" s="37"/>
      <c r="AZ9" s="309" t="s">
        <v>769</v>
      </c>
      <c r="BA9" s="310">
        <f>(SUM(BA11:BA20)/10)</f>
        <v>0.002314123825317855</v>
      </c>
      <c r="BE9" s="2"/>
      <c r="BF9" s="2"/>
      <c r="BI9" s="26"/>
      <c r="BK9" s="23"/>
      <c r="BL9" s="23"/>
      <c r="BM9" s="24"/>
      <c r="BN9" s="24"/>
      <c r="BO9" s="24"/>
      <c r="BP9" s="24"/>
      <c r="BQ9" s="24"/>
      <c r="BR9" s="24"/>
      <c r="BS9" s="24"/>
      <c r="BT9" s="279">
        <v>5</v>
      </c>
      <c r="BU9" s="280" t="s">
        <v>1908</v>
      </c>
      <c r="BV9" s="263" t="s">
        <v>1625</v>
      </c>
      <c r="BW9" s="280" t="s">
        <v>1243</v>
      </c>
      <c r="BX9" s="281">
        <v>0.011087962962962964</v>
      </c>
      <c r="BY9" s="77">
        <f aca="true" t="shared" si="4" ref="BY9:BY72">BX9/4.908</f>
        <v>0.0022591611578979143</v>
      </c>
      <c r="BZ9" s="77">
        <f t="shared" si="0"/>
        <v>0.0023390484851829214</v>
      </c>
      <c r="CA9" s="77">
        <f t="shared" si="1"/>
        <v>0.02742534348876975</v>
      </c>
      <c r="CB9" s="2">
        <f t="shared" si="2"/>
        <v>0.02811097707598899</v>
      </c>
      <c r="CC9" s="2">
        <f t="shared" si="3"/>
        <v>0.002397524697312494</v>
      </c>
    </row>
    <row r="10" spans="1:81" ht="13.5" thickBot="1">
      <c r="A10" s="231" t="s">
        <v>1123</v>
      </c>
      <c r="B10" s="231" t="s">
        <v>1122</v>
      </c>
      <c r="C10" s="231" t="s">
        <v>1183</v>
      </c>
      <c r="D10" s="231" t="s">
        <v>1164</v>
      </c>
      <c r="E10" s="231" t="s">
        <v>1184</v>
      </c>
      <c r="F10" s="231" t="s">
        <v>2065</v>
      </c>
      <c r="J10" s="102" t="s">
        <v>769</v>
      </c>
      <c r="K10" s="227">
        <f>SUM(K11:K20)/10</f>
        <v>0.027475462962962965</v>
      </c>
      <c r="L10" s="211">
        <f>SUM(L11:L20)/10</f>
        <v>0.002280121407714769</v>
      </c>
      <c r="M10" s="118"/>
      <c r="N10" s="101"/>
      <c r="O10" s="101"/>
      <c r="P10" s="101"/>
      <c r="Q10" s="102" t="s">
        <v>769</v>
      </c>
      <c r="R10" s="116">
        <f>SUM(R11:R20)/10</f>
        <v>0.028270833333333335</v>
      </c>
      <c r="S10" s="150">
        <f>SUM(S11:S20)/10</f>
        <v>0.0023461272475795293</v>
      </c>
      <c r="T10" s="196"/>
      <c r="U10" s="195"/>
      <c r="V10" s="195"/>
      <c r="W10" s="195"/>
      <c r="X10" s="102" t="s">
        <v>769</v>
      </c>
      <c r="Y10" s="116">
        <f>SUM(Y11:Y20)/10</f>
        <v>0.02742013888888889</v>
      </c>
      <c r="Z10" s="150">
        <f>SUM(Z11:Z20)/10</f>
        <v>0.0022755301982480404</v>
      </c>
      <c r="AA10" s="196"/>
      <c r="AB10" s="101"/>
      <c r="AC10" s="101"/>
      <c r="AD10" s="101"/>
      <c r="AE10" s="102" t="s">
        <v>769</v>
      </c>
      <c r="AF10" s="116">
        <f>SUM(AF11:AF20)/10</f>
        <v>0.02691782407407407</v>
      </c>
      <c r="AG10" s="149">
        <f>SUM(AG11:AG20)/10</f>
        <v>0.002364323590169001</v>
      </c>
      <c r="AH10" s="101"/>
      <c r="AI10" s="101"/>
      <c r="AJ10" s="102" t="s">
        <v>769</v>
      </c>
      <c r="AK10" s="116">
        <f>SUM(AK11:AK20)/10</f>
        <v>0.027233796296296298</v>
      </c>
      <c r="AL10" s="150">
        <f>SUM(AL11:AL20)/10</f>
        <v>0.00234067866749431</v>
      </c>
      <c r="AM10" s="101"/>
      <c r="AN10" s="101"/>
      <c r="AO10" s="101"/>
      <c r="AP10" s="101"/>
      <c r="AQ10" s="102" t="s">
        <v>769</v>
      </c>
      <c r="AR10" s="116">
        <f>SUM(AR11:AR20)/10</f>
        <v>0.02786805555555556</v>
      </c>
      <c r="AS10" s="101"/>
      <c r="AT10" s="97">
        <f>SUM(AT11:AT20)/10</f>
        <v>0.0023951917108341694</v>
      </c>
      <c r="AU10" s="101"/>
      <c r="AV10" s="252" t="s">
        <v>105</v>
      </c>
      <c r="AW10" s="253" t="s">
        <v>1205</v>
      </c>
      <c r="AX10" s="253" t="s">
        <v>102</v>
      </c>
      <c r="AY10" s="308" t="s">
        <v>1206</v>
      </c>
      <c r="AZ10" s="308" t="s">
        <v>1207</v>
      </c>
      <c r="BA10" s="258"/>
      <c r="BB10" s="258"/>
      <c r="BC10" s="258"/>
      <c r="BF10" s="2"/>
      <c r="BI10" s="26"/>
      <c r="BK10" s="23"/>
      <c r="BL10" s="23"/>
      <c r="BM10" s="24"/>
      <c r="BN10" s="24"/>
      <c r="BO10" s="24"/>
      <c r="BP10" s="24"/>
      <c r="BQ10" s="24"/>
      <c r="BR10" s="24"/>
      <c r="BS10" s="24"/>
      <c r="BT10" s="279">
        <v>6</v>
      </c>
      <c r="BU10" s="280" t="s">
        <v>1908</v>
      </c>
      <c r="BV10" s="280" t="s">
        <v>1626</v>
      </c>
      <c r="BW10" s="280" t="s">
        <v>1210</v>
      </c>
      <c r="BX10" s="281">
        <v>0.011747685185185186</v>
      </c>
      <c r="BY10" s="77">
        <f t="shared" si="4"/>
        <v>0.0023935788885870385</v>
      </c>
      <c r="BZ10" s="77">
        <f t="shared" si="0"/>
        <v>0.0024782194284558093</v>
      </c>
      <c r="CA10" s="77">
        <f t="shared" si="1"/>
        <v>0.029057122798644364</v>
      </c>
      <c r="CB10" s="2">
        <f t="shared" si="2"/>
        <v>0.02978355086861047</v>
      </c>
      <c r="CC10" s="2">
        <f t="shared" si="3"/>
        <v>0.0025401749141672043</v>
      </c>
    </row>
    <row r="11" spans="1:81" ht="13.5" thickTop="1">
      <c r="A11" s="15">
        <v>1</v>
      </c>
      <c r="B11" s="15"/>
      <c r="C11" s="15"/>
      <c r="D11" s="15"/>
      <c r="E11" s="15"/>
      <c r="F11" s="15"/>
      <c r="G11" t="s">
        <v>1033</v>
      </c>
      <c r="H11">
        <v>1965</v>
      </c>
      <c r="I11" s="11">
        <f>1991-H11</f>
        <v>26</v>
      </c>
      <c r="J11" s="13" t="s">
        <v>1034</v>
      </c>
      <c r="K11" s="174">
        <v>0.027112268518518515</v>
      </c>
      <c r="L11" s="2">
        <f>K11/12.05</f>
        <v>0.002249980789918549</v>
      </c>
      <c r="M11" s="118">
        <v>1</v>
      </c>
      <c r="N11" t="s">
        <v>757</v>
      </c>
      <c r="O11">
        <v>1961</v>
      </c>
      <c r="P11" s="11">
        <f>1993-O11</f>
        <v>32</v>
      </c>
      <c r="Q11" s="13" t="s">
        <v>758</v>
      </c>
      <c r="R11" s="78">
        <v>0.02652777777777778</v>
      </c>
      <c r="S11" s="2">
        <f>R11/12.05</f>
        <v>0.0022014753342554172</v>
      </c>
      <c r="T11" s="5"/>
      <c r="U11" s="5">
        <v>1</v>
      </c>
      <c r="V11" s="5" t="s">
        <v>126</v>
      </c>
      <c r="W11" s="5">
        <v>1973</v>
      </c>
      <c r="X11" s="13" t="s">
        <v>127</v>
      </c>
      <c r="Y11" s="2">
        <v>0.026435185185185187</v>
      </c>
      <c r="Z11" s="2">
        <f>Y11/12.05</f>
        <v>0.002193791301675119</v>
      </c>
      <c r="AA11" s="5">
        <f>Z11/S12</f>
        <v>0.9592608147837044</v>
      </c>
      <c r="AB11" s="5">
        <v>1</v>
      </c>
      <c r="AC11" t="s">
        <v>948</v>
      </c>
      <c r="AD11" s="5">
        <v>1977</v>
      </c>
      <c r="AE11" s="2" t="s">
        <v>947</v>
      </c>
      <c r="AF11" s="141">
        <v>0.025717592592592594</v>
      </c>
      <c r="AG11" s="99">
        <f>AF11/11.385</f>
        <v>0.0022589014134907857</v>
      </c>
      <c r="AH11">
        <v>1</v>
      </c>
      <c r="AI11" t="s">
        <v>2147</v>
      </c>
      <c r="AJ11">
        <v>1977</v>
      </c>
      <c r="AK11" s="152">
        <v>0.02596064814814815</v>
      </c>
      <c r="AL11" s="2">
        <f aca="true" t="shared" si="5" ref="AL11:AL42">AK11/11.635</f>
        <v>0.002231254675388754</v>
      </c>
      <c r="AM11" s="13" t="s">
        <v>125</v>
      </c>
      <c r="AN11" s="43">
        <f>AL11/AG11</f>
        <v>0.9877609806532867</v>
      </c>
      <c r="AO11">
        <v>1</v>
      </c>
      <c r="AP11" s="6" t="s">
        <v>2143</v>
      </c>
      <c r="AQ11" s="6">
        <v>1984</v>
      </c>
      <c r="AR11" s="2">
        <v>0.02621527777777778</v>
      </c>
      <c r="AS11" s="13" t="s">
        <v>2144</v>
      </c>
      <c r="AT11" s="2">
        <f aca="true" t="shared" si="6" ref="AT11:AT36">AR11/11.635</f>
        <v>0.002253139473809865</v>
      </c>
      <c r="AU11" s="44">
        <f>AR11/AK35</f>
        <v>0.8745173745173745</v>
      </c>
      <c r="AV11" s="254">
        <v>1</v>
      </c>
      <c r="AW11" s="248" t="s">
        <v>1208</v>
      </c>
      <c r="AX11" s="248" t="s">
        <v>1209</v>
      </c>
      <c r="AY11" s="248" t="s">
        <v>1210</v>
      </c>
      <c r="AZ11" s="255">
        <v>0.025567129629629634</v>
      </c>
      <c r="BA11" s="259">
        <f>AZ11/11.725</f>
        <v>0.002180565426834084</v>
      </c>
      <c r="BB11" s="260">
        <f>BA11/AT11</f>
        <v>0.9677898115854032</v>
      </c>
      <c r="BC11" s="260"/>
      <c r="BF11" s="2"/>
      <c r="BI11" s="26"/>
      <c r="BK11" s="23"/>
      <c r="BL11" s="23"/>
      <c r="BM11" s="24"/>
      <c r="BN11" s="24"/>
      <c r="BO11" s="24"/>
      <c r="BP11" s="24"/>
      <c r="BQ11" s="24"/>
      <c r="BR11" s="24"/>
      <c r="BS11" s="24"/>
      <c r="BT11" s="279">
        <v>7</v>
      </c>
      <c r="BU11" s="280" t="s">
        <v>1908</v>
      </c>
      <c r="BV11" s="280" t="s">
        <v>1627</v>
      </c>
      <c r="BW11" s="280" t="s">
        <v>679</v>
      </c>
      <c r="BX11" s="281">
        <v>0.011851851851851851</v>
      </c>
      <c r="BY11" s="77">
        <f t="shared" si="4"/>
        <v>0.0024148027408011103</v>
      </c>
      <c r="BZ11" s="77">
        <f t="shared" si="0"/>
        <v>0.002500193787919949</v>
      </c>
      <c r="CA11" s="77">
        <f t="shared" si="1"/>
        <v>0.0293147721633614</v>
      </c>
      <c r="CB11" s="2">
        <f t="shared" si="2"/>
        <v>0.030047641467445433</v>
      </c>
      <c r="CC11" s="2">
        <f t="shared" si="3"/>
        <v>0.0025626986326179476</v>
      </c>
    </row>
    <row r="12" spans="1:81" ht="12.75">
      <c r="A12" s="15">
        <v>2</v>
      </c>
      <c r="B12" s="15"/>
      <c r="C12" s="15"/>
      <c r="D12" s="15"/>
      <c r="E12" s="15"/>
      <c r="F12" s="15"/>
      <c r="G12" t="s">
        <v>1035</v>
      </c>
      <c r="H12">
        <v>1970</v>
      </c>
      <c r="I12" s="11">
        <f>1991-H12</f>
        <v>21</v>
      </c>
      <c r="J12" s="13" t="s">
        <v>1036</v>
      </c>
      <c r="K12" s="174">
        <v>0.027175925925925926</v>
      </c>
      <c r="L12" s="2">
        <f aca="true" t="shared" si="7" ref="L12:L75">K12/12.05</f>
        <v>0.002255263562317504</v>
      </c>
      <c r="M12" s="118">
        <v>2</v>
      </c>
      <c r="N12" t="s">
        <v>1054</v>
      </c>
      <c r="O12">
        <v>1973</v>
      </c>
      <c r="P12" s="11">
        <f aca="true" t="shared" si="8" ref="P12:P75">1993-O12</f>
        <v>20</v>
      </c>
      <c r="Q12" s="13" t="s">
        <v>127</v>
      </c>
      <c r="R12" s="78">
        <v>0.027557870370370368</v>
      </c>
      <c r="S12" s="2">
        <f aca="true" t="shared" si="9" ref="S12:S21">R12/12.05</f>
        <v>0.002286960196711234</v>
      </c>
      <c r="T12" s="5">
        <f>S12/L19</f>
        <v>0.9887873754152824</v>
      </c>
      <c r="U12" s="5">
        <v>2</v>
      </c>
      <c r="V12" s="5" t="s">
        <v>780</v>
      </c>
      <c r="W12" s="5">
        <v>1966</v>
      </c>
      <c r="X12" s="13" t="s">
        <v>937</v>
      </c>
      <c r="Y12" s="2">
        <v>0.026504629629629628</v>
      </c>
      <c r="Z12" s="2">
        <f aca="true" t="shared" si="10" ref="Z12:Z75">Y12/12.05</f>
        <v>0.0021995543261103426</v>
      </c>
      <c r="AA12" s="60">
        <f>Z12/S29</f>
        <v>0.8750477646159724</v>
      </c>
      <c r="AB12" s="117">
        <v>2</v>
      </c>
      <c r="AC12" t="s">
        <v>589</v>
      </c>
      <c r="AD12">
        <v>1984</v>
      </c>
      <c r="AE12" s="13"/>
      <c r="AF12" s="141">
        <v>0.026111111111111113</v>
      </c>
      <c r="AG12" s="99">
        <f aca="true" t="shared" si="11" ref="AG12:AG75">AF12/11.385</f>
        <v>0.002293466061582004</v>
      </c>
      <c r="AH12">
        <v>2</v>
      </c>
      <c r="AI12" t="s">
        <v>126</v>
      </c>
      <c r="AJ12">
        <v>1973</v>
      </c>
      <c r="AK12" s="152">
        <v>0.02648148148148148</v>
      </c>
      <c r="AL12" s="2">
        <f t="shared" si="5"/>
        <v>0.002276019035795572</v>
      </c>
      <c r="AM12" s="13" t="s">
        <v>127</v>
      </c>
      <c r="AN12" s="43"/>
      <c r="AO12">
        <v>2</v>
      </c>
      <c r="AP12" t="s">
        <v>2145</v>
      </c>
      <c r="AQ12">
        <v>1982</v>
      </c>
      <c r="AR12" s="2">
        <v>0.02715277777777778</v>
      </c>
      <c r="AS12" s="13" t="s">
        <v>2146</v>
      </c>
      <c r="AT12" s="2">
        <f t="shared" si="6"/>
        <v>0.0023337153225421385</v>
      </c>
      <c r="AV12" s="254">
        <v>2</v>
      </c>
      <c r="AW12" s="248" t="s">
        <v>1208</v>
      </c>
      <c r="AX12" s="248" t="s">
        <v>792</v>
      </c>
      <c r="AY12" s="248" t="s">
        <v>654</v>
      </c>
      <c r="AZ12" s="255">
        <v>0.026041666666666668</v>
      </c>
      <c r="BA12" s="259">
        <f aca="true" t="shared" si="12" ref="BA12:BA75">AZ12/11.725</f>
        <v>0.002221037668798863</v>
      </c>
      <c r="BB12" s="260">
        <f>BA12/AT13</f>
        <v>0.9452706228143185</v>
      </c>
      <c r="BC12" s="260"/>
      <c r="BF12" s="2"/>
      <c r="BI12" s="26"/>
      <c r="BK12" s="23"/>
      <c r="BL12" s="23"/>
      <c r="BM12" s="24"/>
      <c r="BN12" s="24"/>
      <c r="BO12" s="24"/>
      <c r="BP12" s="24"/>
      <c r="BQ12" s="24"/>
      <c r="BR12" s="24"/>
      <c r="BS12" s="24"/>
      <c r="BT12" s="279">
        <v>8</v>
      </c>
      <c r="BU12" s="280" t="s">
        <v>1908</v>
      </c>
      <c r="BV12" s="280" t="s">
        <v>1628</v>
      </c>
      <c r="BW12" s="280" t="s">
        <v>1227</v>
      </c>
      <c r="BX12" s="281">
        <v>0.012013888888888888</v>
      </c>
      <c r="BY12" s="77">
        <f t="shared" si="4"/>
        <v>0.0024478176220230005</v>
      </c>
      <c r="BZ12" s="77">
        <f t="shared" si="0"/>
        <v>0.002534376124864167</v>
      </c>
      <c r="CA12" s="77">
        <f t="shared" si="1"/>
        <v>0.029715560064032354</v>
      </c>
      <c r="CB12" s="2">
        <f t="shared" si="2"/>
        <v>0.03045844906563316</v>
      </c>
      <c r="CC12" s="2">
        <f t="shared" si="3"/>
        <v>0.002597735527985771</v>
      </c>
    </row>
    <row r="13" spans="1:81" ht="12.75">
      <c r="A13" s="15">
        <v>3</v>
      </c>
      <c r="B13" s="15"/>
      <c r="C13" s="15"/>
      <c r="D13" s="232"/>
      <c r="E13" s="232"/>
      <c r="F13" s="232"/>
      <c r="G13" t="s">
        <v>2072</v>
      </c>
      <c r="H13">
        <v>1967</v>
      </c>
      <c r="I13" s="11">
        <f aca="true" t="shared" si="13" ref="I13:I19">1991-H13</f>
        <v>24</v>
      </c>
      <c r="J13" s="13" t="s">
        <v>1034</v>
      </c>
      <c r="K13" s="174">
        <v>0.027222222222222228</v>
      </c>
      <c r="L13" s="2">
        <f t="shared" si="7"/>
        <v>0.0022591055786076535</v>
      </c>
      <c r="M13" s="118">
        <v>3</v>
      </c>
      <c r="N13" t="s">
        <v>603</v>
      </c>
      <c r="O13">
        <v>1963</v>
      </c>
      <c r="P13" s="11">
        <f t="shared" si="8"/>
        <v>30</v>
      </c>
      <c r="Q13" s="13" t="s">
        <v>149</v>
      </c>
      <c r="R13" s="78">
        <v>0.027615740740740743</v>
      </c>
      <c r="S13" s="2">
        <f t="shared" si="9"/>
        <v>0.0022917627170739203</v>
      </c>
      <c r="T13" s="5">
        <f>S13/L14</f>
        <v>1.014412652523277</v>
      </c>
      <c r="U13" s="5">
        <v>3</v>
      </c>
      <c r="V13" s="5" t="s">
        <v>148</v>
      </c>
      <c r="W13" s="5">
        <v>1963</v>
      </c>
      <c r="X13" s="13" t="s">
        <v>149</v>
      </c>
      <c r="Y13" s="2">
        <v>0.027430555555555555</v>
      </c>
      <c r="Z13" s="2">
        <f t="shared" si="10"/>
        <v>0.002276394651913324</v>
      </c>
      <c r="AA13" s="5">
        <f>Z13/S13</f>
        <v>0.9932942162615255</v>
      </c>
      <c r="AB13" s="117">
        <v>3</v>
      </c>
      <c r="AC13" s="3" t="s">
        <v>590</v>
      </c>
      <c r="AD13">
        <v>1967</v>
      </c>
      <c r="AE13" s="13" t="s">
        <v>612</v>
      </c>
      <c r="AF13" s="141">
        <v>0.02625</v>
      </c>
      <c r="AG13" s="99">
        <f t="shared" si="11"/>
        <v>0.00230566534914361</v>
      </c>
      <c r="AH13">
        <v>3</v>
      </c>
      <c r="AI13" t="s">
        <v>128</v>
      </c>
      <c r="AJ13" s="3">
        <v>1986</v>
      </c>
      <c r="AK13" s="152">
        <v>0.026689814814814816</v>
      </c>
      <c r="AL13" s="2">
        <f t="shared" si="5"/>
        <v>0.0022939247799582995</v>
      </c>
      <c r="AM13" s="13" t="s">
        <v>129</v>
      </c>
      <c r="AN13" s="43">
        <f>AL14/AG18</f>
        <v>0.9793420041728802</v>
      </c>
      <c r="AO13">
        <v>3</v>
      </c>
      <c r="AP13" s="43" t="s">
        <v>2147</v>
      </c>
      <c r="AQ13">
        <v>1977</v>
      </c>
      <c r="AR13" s="2">
        <v>0.027337962962962963</v>
      </c>
      <c r="AS13" s="13"/>
      <c r="AT13" s="2">
        <f t="shared" si="6"/>
        <v>0.0023496315395756737</v>
      </c>
      <c r="AU13" s="15">
        <f>AR13/AK11</f>
        <v>1.05305394560856</v>
      </c>
      <c r="AV13" s="254">
        <v>3</v>
      </c>
      <c r="AW13" s="248" t="s">
        <v>1208</v>
      </c>
      <c r="AX13" s="248" t="s">
        <v>1211</v>
      </c>
      <c r="AY13" s="248" t="s">
        <v>277</v>
      </c>
      <c r="AZ13" s="255">
        <v>0.026168981481481477</v>
      </c>
      <c r="BA13" s="259">
        <f t="shared" si="12"/>
        <v>0.002231896075179657</v>
      </c>
      <c r="BB13" s="260">
        <f>BA13/AT12</f>
        <v>0.9563703223015355</v>
      </c>
      <c r="BC13" s="260"/>
      <c r="BF13" s="2"/>
      <c r="BI13" s="26"/>
      <c r="BK13" s="23"/>
      <c r="BL13" s="23"/>
      <c r="BM13" s="24"/>
      <c r="BN13" s="24"/>
      <c r="BO13" s="24"/>
      <c r="BP13" s="24"/>
      <c r="BQ13" s="24"/>
      <c r="BR13" s="24"/>
      <c r="BS13" s="24"/>
      <c r="BT13" s="279">
        <v>9</v>
      </c>
      <c r="BU13" s="280" t="s">
        <v>1908</v>
      </c>
      <c r="BV13" s="280" t="s">
        <v>1629</v>
      </c>
      <c r="BW13" s="280" t="s">
        <v>1245</v>
      </c>
      <c r="BX13" s="281">
        <v>0.012048611111111112</v>
      </c>
      <c r="BY13" s="77">
        <f t="shared" si="4"/>
        <v>0.002454892239427692</v>
      </c>
      <c r="BZ13" s="77">
        <f t="shared" si="0"/>
        <v>0.002541700911352214</v>
      </c>
      <c r="CA13" s="77">
        <f t="shared" si="1"/>
        <v>0.02980144318560471</v>
      </c>
      <c r="CB13" s="2">
        <f t="shared" si="2"/>
        <v>0.030546479265244824</v>
      </c>
      <c r="CC13" s="2">
        <f t="shared" si="3"/>
        <v>0.0026052434341360194</v>
      </c>
    </row>
    <row r="14" spans="1:81" ht="12.75">
      <c r="A14" s="15">
        <v>4</v>
      </c>
      <c r="B14" s="15"/>
      <c r="C14" s="15"/>
      <c r="D14" s="232"/>
      <c r="E14" s="232"/>
      <c r="F14" s="232"/>
      <c r="G14" t="s">
        <v>1037</v>
      </c>
      <c r="H14">
        <v>1963</v>
      </c>
      <c r="I14" s="11">
        <f t="shared" si="13"/>
        <v>28</v>
      </c>
      <c r="J14" s="13" t="s">
        <v>166</v>
      </c>
      <c r="K14" s="174">
        <v>0.027223379629629632</v>
      </c>
      <c r="L14" s="2">
        <f t="shared" si="7"/>
        <v>0.002259201629014907</v>
      </c>
      <c r="M14" s="118">
        <v>4</v>
      </c>
      <c r="N14" t="s">
        <v>759</v>
      </c>
      <c r="O14">
        <v>1965</v>
      </c>
      <c r="P14" s="11">
        <f t="shared" si="8"/>
        <v>28</v>
      </c>
      <c r="Q14" s="13" t="s">
        <v>760</v>
      </c>
      <c r="R14" s="78">
        <v>0.028078703703703703</v>
      </c>
      <c r="S14" s="2">
        <f t="shared" si="9"/>
        <v>0.0023301828799754108</v>
      </c>
      <c r="T14" s="5"/>
      <c r="U14" s="5">
        <v>4</v>
      </c>
      <c r="V14" s="5" t="s">
        <v>938</v>
      </c>
      <c r="W14" s="5">
        <v>1964</v>
      </c>
      <c r="X14" s="2" t="s">
        <v>939</v>
      </c>
      <c r="Y14" s="2">
        <v>0.027546296296296294</v>
      </c>
      <c r="Z14" s="2">
        <f t="shared" si="10"/>
        <v>0.0022859996926386963</v>
      </c>
      <c r="AA14" s="5"/>
      <c r="AB14" s="118">
        <v>4</v>
      </c>
      <c r="AC14" t="s">
        <v>2145</v>
      </c>
      <c r="AD14">
        <v>1982</v>
      </c>
      <c r="AE14" s="13" t="s">
        <v>591</v>
      </c>
      <c r="AF14" s="141">
        <v>0.02697916666666667</v>
      </c>
      <c r="AG14" s="99">
        <f t="shared" si="11"/>
        <v>0.0023697116088420437</v>
      </c>
      <c r="AH14">
        <v>4</v>
      </c>
      <c r="AI14" s="3" t="s">
        <v>2150</v>
      </c>
      <c r="AJ14">
        <v>1979</v>
      </c>
      <c r="AK14" s="152">
        <v>0.027349537037037037</v>
      </c>
      <c r="AL14" s="2">
        <f t="shared" si="5"/>
        <v>0.0023506263031402696</v>
      </c>
      <c r="AM14" s="66" t="s">
        <v>753</v>
      </c>
      <c r="AN14" s="43">
        <f>AL14/AG18</f>
        <v>0.9793420041728802</v>
      </c>
      <c r="AO14">
        <v>4</v>
      </c>
      <c r="AP14" s="3" t="s">
        <v>2148</v>
      </c>
      <c r="AQ14">
        <v>1984</v>
      </c>
      <c r="AR14" s="2">
        <v>0.027488425925925927</v>
      </c>
      <c r="AS14" s="13" t="s">
        <v>566</v>
      </c>
      <c r="AT14" s="2">
        <f t="shared" si="6"/>
        <v>0.0023625634659154215</v>
      </c>
      <c r="AU14" s="65">
        <f>AR14/AK15</f>
        <v>1.004653130287648</v>
      </c>
      <c r="AV14" s="254">
        <v>4</v>
      </c>
      <c r="AW14" s="248" t="s">
        <v>1208</v>
      </c>
      <c r="AX14" s="263" t="s">
        <v>1212</v>
      </c>
      <c r="AY14" s="248" t="s">
        <v>1213</v>
      </c>
      <c r="AZ14" s="255">
        <v>0.026574074074074073</v>
      </c>
      <c r="BA14" s="259">
        <f t="shared" si="12"/>
        <v>0.0022664455500276395</v>
      </c>
      <c r="BB14" s="260">
        <f>BA14/AT25</f>
        <v>0.8913834582953775</v>
      </c>
      <c r="BC14" s="260"/>
      <c r="BE14" s="2"/>
      <c r="BF14" s="2"/>
      <c r="BI14" s="26"/>
      <c r="BK14" s="23"/>
      <c r="BL14" s="23"/>
      <c r="BM14" s="24"/>
      <c r="BN14" s="24"/>
      <c r="BO14" s="24"/>
      <c r="BP14" s="24"/>
      <c r="BQ14" s="24"/>
      <c r="BR14" s="24"/>
      <c r="BS14" s="24"/>
      <c r="BT14" s="279">
        <v>10</v>
      </c>
      <c r="BU14" s="280" t="s">
        <v>1908</v>
      </c>
      <c r="BV14" s="280" t="s">
        <v>1630</v>
      </c>
      <c r="BW14" s="280" t="s">
        <v>1227</v>
      </c>
      <c r="BX14" s="281">
        <v>0.012152777777777778</v>
      </c>
      <c r="BY14" s="77">
        <f t="shared" si="4"/>
        <v>0.002476116091641764</v>
      </c>
      <c r="BZ14" s="77">
        <f t="shared" si="0"/>
        <v>0.0025636752708163542</v>
      </c>
      <c r="CA14" s="77">
        <f t="shared" si="1"/>
        <v>0.030059092550321753</v>
      </c>
      <c r="CB14" s="2">
        <f t="shared" si="2"/>
        <v>0.030810569864079793</v>
      </c>
      <c r="CC14" s="2">
        <f t="shared" si="3"/>
        <v>0.0026277671525867627</v>
      </c>
    </row>
    <row r="15" spans="1:81" ht="12.75">
      <c r="A15" s="15">
        <v>5</v>
      </c>
      <c r="B15" s="15"/>
      <c r="C15" s="15"/>
      <c r="D15" s="232"/>
      <c r="E15" s="232"/>
      <c r="F15" s="232"/>
      <c r="G15" t="s">
        <v>1039</v>
      </c>
      <c r="H15">
        <v>1960</v>
      </c>
      <c r="I15" s="11">
        <f t="shared" si="13"/>
        <v>31</v>
      </c>
      <c r="J15" s="13" t="s">
        <v>1038</v>
      </c>
      <c r="K15" s="174">
        <v>0.027337962962962963</v>
      </c>
      <c r="L15" s="2">
        <f t="shared" si="7"/>
        <v>0.002268710619333026</v>
      </c>
      <c r="M15" s="118">
        <v>5</v>
      </c>
      <c r="N15" s="3" t="s">
        <v>761</v>
      </c>
      <c r="O15">
        <v>1967</v>
      </c>
      <c r="P15" s="11">
        <f t="shared" si="8"/>
        <v>26</v>
      </c>
      <c r="Q15" s="66" t="s">
        <v>841</v>
      </c>
      <c r="R15" s="78">
        <v>0.028078703703703703</v>
      </c>
      <c r="S15" s="2">
        <f t="shared" si="9"/>
        <v>0.0023301828799754108</v>
      </c>
      <c r="T15" s="5">
        <f>S15/L35</f>
        <v>0.958893280632411</v>
      </c>
      <c r="U15" s="5">
        <v>5</v>
      </c>
      <c r="V15" s="60" t="s">
        <v>590</v>
      </c>
      <c r="W15" s="5">
        <v>1967</v>
      </c>
      <c r="X15" s="13" t="s">
        <v>612</v>
      </c>
      <c r="Y15" s="2">
        <v>0.02766203703703704</v>
      </c>
      <c r="Z15" s="2">
        <f t="shared" si="10"/>
        <v>0.0022956047333640697</v>
      </c>
      <c r="AA15" s="5"/>
      <c r="AB15" s="118">
        <v>5</v>
      </c>
      <c r="AC15" t="s">
        <v>156</v>
      </c>
      <c r="AD15">
        <v>1984</v>
      </c>
      <c r="AE15" s="13" t="s">
        <v>592</v>
      </c>
      <c r="AF15" s="141">
        <v>0.02711805555555555</v>
      </c>
      <c r="AG15" s="99">
        <f t="shared" si="11"/>
        <v>0.0023819108964036498</v>
      </c>
      <c r="AH15">
        <v>5</v>
      </c>
      <c r="AI15" s="3" t="s">
        <v>2148</v>
      </c>
      <c r="AJ15">
        <v>1984</v>
      </c>
      <c r="AK15" s="152">
        <v>0.02736111111111111</v>
      </c>
      <c r="AL15" s="2">
        <f t="shared" si="5"/>
        <v>0.0023516210667048655</v>
      </c>
      <c r="AM15" s="66" t="s">
        <v>130</v>
      </c>
      <c r="AN15" s="43">
        <f>AL15/AG21</f>
        <v>0.9666548202921751</v>
      </c>
      <c r="AO15">
        <v>5</v>
      </c>
      <c r="AP15" s="3" t="s">
        <v>2149</v>
      </c>
      <c r="AQ15">
        <v>1984</v>
      </c>
      <c r="AR15" s="2">
        <v>0.027997685185185184</v>
      </c>
      <c r="AS15" s="13" t="s">
        <v>566</v>
      </c>
      <c r="AT15" s="2">
        <f t="shared" si="6"/>
        <v>0.0024063330627576438</v>
      </c>
      <c r="AU15" s="65">
        <f>AR15/AK21</f>
        <v>1.0054031587697423</v>
      </c>
      <c r="AV15" s="254">
        <v>5</v>
      </c>
      <c r="AW15" s="248" t="s">
        <v>1208</v>
      </c>
      <c r="AX15" s="263" t="s">
        <v>1214</v>
      </c>
      <c r="AY15" s="248" t="s">
        <v>1215</v>
      </c>
      <c r="AZ15" s="255">
        <v>0.026736111111111113</v>
      </c>
      <c r="BA15" s="259">
        <f t="shared" si="12"/>
        <v>0.002280265339966833</v>
      </c>
      <c r="BB15" s="260"/>
      <c r="BC15" s="260"/>
      <c r="BE15" s="2">
        <v>0.002355324074074074</v>
      </c>
      <c r="BF15" s="5">
        <f>BE15/AT14</f>
        <v>0.996935789473684</v>
      </c>
      <c r="BI15" s="26"/>
      <c r="BJ15" s="2"/>
      <c r="BK15" s="23"/>
      <c r="BL15" s="23"/>
      <c r="BM15" s="24"/>
      <c r="BN15" s="24"/>
      <c r="BO15" s="24"/>
      <c r="BP15" s="24"/>
      <c r="BQ15" s="24"/>
      <c r="BR15" s="24"/>
      <c r="BS15" s="24"/>
      <c r="BT15" s="279">
        <v>11</v>
      </c>
      <c r="BU15" s="280" t="s">
        <v>1908</v>
      </c>
      <c r="BV15" s="282" t="s">
        <v>1631</v>
      </c>
      <c r="BW15" s="280" t="s">
        <v>1285</v>
      </c>
      <c r="BX15" s="281">
        <v>0.0121875</v>
      </c>
      <c r="BY15" s="77">
        <f t="shared" si="4"/>
        <v>0.0024831907090464545</v>
      </c>
      <c r="BZ15" s="77">
        <f t="shared" si="0"/>
        <v>0.0025710000573044007</v>
      </c>
      <c r="CA15" s="77">
        <f t="shared" si="1"/>
        <v>0.030144975671894097</v>
      </c>
      <c r="CB15" s="2">
        <f t="shared" si="2"/>
        <v>0.030898600063691446</v>
      </c>
      <c r="CC15" s="2">
        <f t="shared" si="3"/>
        <v>0.0026352750587370103</v>
      </c>
    </row>
    <row r="16" spans="1:81" ht="12.75">
      <c r="A16" s="15">
        <v>6</v>
      </c>
      <c r="B16" s="15"/>
      <c r="C16" s="15"/>
      <c r="D16" s="232"/>
      <c r="E16" s="232"/>
      <c r="F16" s="232"/>
      <c r="G16" t="s">
        <v>1040</v>
      </c>
      <c r="H16">
        <v>1966</v>
      </c>
      <c r="I16" s="11">
        <f t="shared" si="13"/>
        <v>25</v>
      </c>
      <c r="J16" s="13" t="s">
        <v>1041</v>
      </c>
      <c r="K16" s="174">
        <v>0.02734027777777778</v>
      </c>
      <c r="L16" s="2">
        <f t="shared" si="7"/>
        <v>0.0022689027201475333</v>
      </c>
      <c r="M16" s="118">
        <v>6</v>
      </c>
      <c r="N16" t="s">
        <v>762</v>
      </c>
      <c r="O16">
        <v>1967</v>
      </c>
      <c r="P16" s="11">
        <f t="shared" si="8"/>
        <v>26</v>
      </c>
      <c r="Q16" s="13" t="s">
        <v>763</v>
      </c>
      <c r="R16" s="78">
        <v>0.028877314814814817</v>
      </c>
      <c r="S16" s="2">
        <f t="shared" si="9"/>
        <v>0.0023964576609804824</v>
      </c>
      <c r="T16" s="5"/>
      <c r="U16" s="5">
        <v>6</v>
      </c>
      <c r="V16" s="5" t="s">
        <v>940</v>
      </c>
      <c r="W16" s="5">
        <v>1972</v>
      </c>
      <c r="X16" s="2" t="s">
        <v>939</v>
      </c>
      <c r="Y16" s="2">
        <v>0.02767361111111111</v>
      </c>
      <c r="Z16" s="2">
        <f t="shared" si="10"/>
        <v>0.0022965652374366064</v>
      </c>
      <c r="AA16" s="5"/>
      <c r="AB16" s="118">
        <v>6</v>
      </c>
      <c r="AC16" t="s">
        <v>593</v>
      </c>
      <c r="AD16">
        <v>1969</v>
      </c>
      <c r="AE16" s="13" t="s">
        <v>158</v>
      </c>
      <c r="AF16" s="141">
        <v>0.027256944444444445</v>
      </c>
      <c r="AG16" s="99">
        <f t="shared" si="11"/>
        <v>0.0023941101839652563</v>
      </c>
      <c r="AH16">
        <v>6</v>
      </c>
      <c r="AI16" t="s">
        <v>131</v>
      </c>
      <c r="AJ16">
        <v>1955</v>
      </c>
      <c r="AK16" s="152">
        <v>0.027546296296296294</v>
      </c>
      <c r="AL16" s="2">
        <f t="shared" si="5"/>
        <v>0.002367537283738401</v>
      </c>
      <c r="AM16" s="13" t="s">
        <v>132</v>
      </c>
      <c r="AN16" s="43"/>
      <c r="AO16">
        <v>6</v>
      </c>
      <c r="AP16" s="3" t="s">
        <v>2150</v>
      </c>
      <c r="AQ16" t="s">
        <v>430</v>
      </c>
      <c r="AR16" s="2">
        <v>0.028171296296296302</v>
      </c>
      <c r="AS16" s="13" t="s">
        <v>565</v>
      </c>
      <c r="AT16" s="2">
        <f t="shared" si="6"/>
        <v>0.002421254516226584</v>
      </c>
      <c r="AV16" s="254">
        <v>6</v>
      </c>
      <c r="AW16" s="248" t="s">
        <v>1208</v>
      </c>
      <c r="AX16" s="248" t="s">
        <v>1216</v>
      </c>
      <c r="AY16" s="248" t="s">
        <v>1217</v>
      </c>
      <c r="AZ16" s="255">
        <v>0.027824074074074074</v>
      </c>
      <c r="BA16" s="259">
        <f t="shared" si="12"/>
        <v>0.002373055358129985</v>
      </c>
      <c r="BC16" s="260">
        <f>BA16/AL19</f>
        <v>0.9952219947998253</v>
      </c>
      <c r="BE16" s="2">
        <v>0.0023576388888888887</v>
      </c>
      <c r="BF16" s="5">
        <f>BE16/AT16</f>
        <v>0.9737261709120786</v>
      </c>
      <c r="BI16" s="26"/>
      <c r="BK16" s="23"/>
      <c r="BL16" s="23"/>
      <c r="BM16" s="275" t="s">
        <v>1620</v>
      </c>
      <c r="BN16" s="24"/>
      <c r="BO16" s="24"/>
      <c r="BP16" s="24"/>
      <c r="BQ16" s="24"/>
      <c r="BR16" s="24"/>
      <c r="BS16" s="24"/>
      <c r="BT16" s="279">
        <v>12</v>
      </c>
      <c r="BU16" s="280" t="s">
        <v>1908</v>
      </c>
      <c r="BV16" s="282" t="s">
        <v>1632</v>
      </c>
      <c r="BW16" s="280" t="s">
        <v>1258</v>
      </c>
      <c r="BX16" s="281">
        <v>0.012199074074074072</v>
      </c>
      <c r="BY16" s="77">
        <f t="shared" si="4"/>
        <v>0.002485548914848018</v>
      </c>
      <c r="BZ16" s="77">
        <f t="shared" si="0"/>
        <v>0.0025734416528004163</v>
      </c>
      <c r="CA16" s="77">
        <f t="shared" si="1"/>
        <v>0.03017360337908488</v>
      </c>
      <c r="CB16" s="2">
        <f t="shared" si="2"/>
        <v>0.030927943463561997</v>
      </c>
      <c r="CC16" s="2">
        <f t="shared" si="3"/>
        <v>0.002637777694120426</v>
      </c>
    </row>
    <row r="17" spans="1:81" ht="12.75">
      <c r="A17" s="15"/>
      <c r="B17" s="233">
        <v>1</v>
      </c>
      <c r="C17" s="15"/>
      <c r="D17" s="232"/>
      <c r="E17" s="232"/>
      <c r="F17" s="232"/>
      <c r="G17" t="s">
        <v>1088</v>
      </c>
      <c r="H17" s="3">
        <v>1951</v>
      </c>
      <c r="I17" s="11">
        <f t="shared" si="13"/>
        <v>40</v>
      </c>
      <c r="J17" s="13" t="s">
        <v>1034</v>
      </c>
      <c r="K17" s="174">
        <v>0.027800925925925923</v>
      </c>
      <c r="L17" s="2">
        <f t="shared" si="7"/>
        <v>0.0023071307822345164</v>
      </c>
      <c r="M17" s="118">
        <v>7</v>
      </c>
      <c r="N17" t="s">
        <v>764</v>
      </c>
      <c r="O17">
        <v>1972</v>
      </c>
      <c r="P17" s="11">
        <f t="shared" si="8"/>
        <v>21</v>
      </c>
      <c r="Q17" s="13" t="s">
        <v>679</v>
      </c>
      <c r="R17" s="78">
        <v>0.028993055555555553</v>
      </c>
      <c r="S17" s="2">
        <f t="shared" si="9"/>
        <v>0.002406062701705855</v>
      </c>
      <c r="T17" s="5"/>
      <c r="U17" s="5">
        <v>7</v>
      </c>
      <c r="V17" s="5" t="s">
        <v>759</v>
      </c>
      <c r="W17" s="5">
        <v>1965</v>
      </c>
      <c r="X17" s="2" t="s">
        <v>760</v>
      </c>
      <c r="Y17" s="2">
        <v>0.027696759259259258</v>
      </c>
      <c r="Z17" s="2">
        <f t="shared" si="10"/>
        <v>0.002298486245581681</v>
      </c>
      <c r="AA17" s="5">
        <f>Z17/S14</f>
        <v>0.9863973619126134</v>
      </c>
      <c r="AB17" s="118">
        <v>7</v>
      </c>
      <c r="AC17" s="6" t="s">
        <v>594</v>
      </c>
      <c r="AD17">
        <v>1974</v>
      </c>
      <c r="AE17" s="13" t="s">
        <v>595</v>
      </c>
      <c r="AF17" s="141">
        <v>0.02732638888888889</v>
      </c>
      <c r="AG17" s="99">
        <f t="shared" si="11"/>
        <v>0.0024002098277460596</v>
      </c>
      <c r="AH17">
        <v>7</v>
      </c>
      <c r="AI17" s="3" t="s">
        <v>133</v>
      </c>
      <c r="AJ17">
        <v>1968</v>
      </c>
      <c r="AK17" s="152">
        <v>0.027719907407407405</v>
      </c>
      <c r="AL17" s="2">
        <f t="shared" si="5"/>
        <v>0.0023824587372073404</v>
      </c>
      <c r="AM17" s="13" t="s">
        <v>751</v>
      </c>
      <c r="AN17" s="3"/>
      <c r="AO17">
        <v>7</v>
      </c>
      <c r="AP17" s="3" t="s">
        <v>2152</v>
      </c>
      <c r="AQ17">
        <v>1980</v>
      </c>
      <c r="AR17" s="2">
        <v>0.028252314814814813</v>
      </c>
      <c r="AS17" s="13" t="s">
        <v>2153</v>
      </c>
      <c r="AT17" s="2">
        <f t="shared" si="6"/>
        <v>0.002428217861178755</v>
      </c>
      <c r="AV17" s="254">
        <v>7</v>
      </c>
      <c r="AW17" s="248" t="s">
        <v>1208</v>
      </c>
      <c r="AX17" s="263" t="s">
        <v>1218</v>
      </c>
      <c r="AY17" s="248" t="s">
        <v>1219</v>
      </c>
      <c r="AZ17" s="255">
        <v>0.027881944444444445</v>
      </c>
      <c r="BA17" s="259">
        <f t="shared" si="12"/>
        <v>0.0023779909973939825</v>
      </c>
      <c r="BC17" s="260">
        <f>BA17/AL17</f>
        <v>0.9981247357011543</v>
      </c>
      <c r="BE17" s="2"/>
      <c r="BF17" s="2"/>
      <c r="BI17" s="26"/>
      <c r="BJ17" s="2"/>
      <c r="BK17" s="23"/>
      <c r="BL17" s="23"/>
      <c r="BM17" s="276">
        <v>0.04560185185185186</v>
      </c>
      <c r="BN17" s="23">
        <f>BM17/21.095</f>
        <v>0.0021617374663120107</v>
      </c>
      <c r="BO17" s="24"/>
      <c r="BP17" s="24"/>
      <c r="BQ17" s="24">
        <f>BN17/BN19</f>
        <v>1.0541608839097276</v>
      </c>
      <c r="BR17" s="24">
        <f>(BQ17-1)/5</f>
        <v>0.010832176781945525</v>
      </c>
      <c r="BS17" s="24"/>
      <c r="BT17" s="279">
        <v>13</v>
      </c>
      <c r="BU17" s="280" t="s">
        <v>1908</v>
      </c>
      <c r="BV17" s="280" t="s">
        <v>1633</v>
      </c>
      <c r="BW17" s="280" t="s">
        <v>1210</v>
      </c>
      <c r="BX17" s="281">
        <v>0.012430555555555554</v>
      </c>
      <c r="BY17" s="77">
        <f t="shared" si="4"/>
        <v>0.0025327130308792894</v>
      </c>
      <c r="BZ17" s="77">
        <f t="shared" si="0"/>
        <v>0.0026222735627207273</v>
      </c>
      <c r="CA17" s="77">
        <f t="shared" si="1"/>
        <v>0.030746157522900525</v>
      </c>
      <c r="CB17" s="2">
        <f t="shared" si="2"/>
        <v>0.031514811460973034</v>
      </c>
      <c r="CC17" s="2">
        <f t="shared" si="3"/>
        <v>0.002687830401788745</v>
      </c>
    </row>
    <row r="18" spans="1:81" ht="12.75">
      <c r="A18" s="15">
        <v>7</v>
      </c>
      <c r="B18" s="15"/>
      <c r="C18" s="15"/>
      <c r="D18" s="232"/>
      <c r="E18" s="232"/>
      <c r="F18" s="232"/>
      <c r="G18" t="s">
        <v>1042</v>
      </c>
      <c r="H18">
        <v>1964</v>
      </c>
      <c r="I18" s="11">
        <f t="shared" si="13"/>
        <v>27</v>
      </c>
      <c r="J18" s="13" t="s">
        <v>1045</v>
      </c>
      <c r="K18" s="174">
        <v>0.027800925925925923</v>
      </c>
      <c r="L18" s="2">
        <f t="shared" si="7"/>
        <v>0.0023071307822345164</v>
      </c>
      <c r="M18" s="118">
        <v>8</v>
      </c>
      <c r="N18" t="s">
        <v>765</v>
      </c>
      <c r="O18">
        <v>1970</v>
      </c>
      <c r="P18" s="11">
        <f t="shared" si="8"/>
        <v>23</v>
      </c>
      <c r="Q18" s="13" t="s">
        <v>766</v>
      </c>
      <c r="R18" s="78">
        <v>0.028530092592592593</v>
      </c>
      <c r="S18" s="2">
        <f t="shared" si="9"/>
        <v>0.0023676425388043645</v>
      </c>
      <c r="T18" s="5">
        <f>S18/L12</f>
        <v>1.0498296422487223</v>
      </c>
      <c r="U18" s="5">
        <v>8</v>
      </c>
      <c r="V18" s="5" t="s">
        <v>941</v>
      </c>
      <c r="W18" s="5">
        <v>1971</v>
      </c>
      <c r="X18" s="2" t="s">
        <v>942</v>
      </c>
      <c r="Y18" s="2">
        <v>0.027719907407407405</v>
      </c>
      <c r="Z18" s="2">
        <f t="shared" si="10"/>
        <v>0.0023004072537267553</v>
      </c>
      <c r="AA18" s="5"/>
      <c r="AB18" s="118">
        <v>8</v>
      </c>
      <c r="AC18" s="3" t="s">
        <v>2150</v>
      </c>
      <c r="AD18">
        <v>1979</v>
      </c>
      <c r="AE18" s="13" t="s">
        <v>596</v>
      </c>
      <c r="AF18" s="141">
        <v>0.02732638888888889</v>
      </c>
      <c r="AG18" s="99">
        <f t="shared" si="11"/>
        <v>0.0024002098277460596</v>
      </c>
      <c r="AH18">
        <v>8</v>
      </c>
      <c r="AI18" t="s">
        <v>134</v>
      </c>
      <c r="AJ18">
        <v>1985</v>
      </c>
      <c r="AK18" s="152">
        <v>0.02773148148148148</v>
      </c>
      <c r="AL18" s="2">
        <f t="shared" si="5"/>
        <v>0.0023834535007719363</v>
      </c>
      <c r="AM18" s="13" t="s">
        <v>135</v>
      </c>
      <c r="AN18" s="43"/>
      <c r="AO18">
        <v>8</v>
      </c>
      <c r="AP18" s="3" t="s">
        <v>2154</v>
      </c>
      <c r="AQ18">
        <v>1983</v>
      </c>
      <c r="AR18" s="2">
        <v>0.0284375</v>
      </c>
      <c r="AS18" s="13" t="s">
        <v>2155</v>
      </c>
      <c r="AT18" s="2">
        <f t="shared" si="6"/>
        <v>0.0024441340782122905</v>
      </c>
      <c r="AV18" s="254">
        <v>8</v>
      </c>
      <c r="AW18" s="248" t="s">
        <v>1208</v>
      </c>
      <c r="AX18" s="248" t="s">
        <v>1220</v>
      </c>
      <c r="AY18" s="248" t="s">
        <v>185</v>
      </c>
      <c r="AZ18" s="255">
        <v>0.02798611111111111</v>
      </c>
      <c r="BA18" s="259">
        <f t="shared" si="12"/>
        <v>0.002386875148069178</v>
      </c>
      <c r="BB18" s="260"/>
      <c r="BC18" s="260"/>
      <c r="BE18" s="320"/>
      <c r="BF18" s="320"/>
      <c r="BG18" s="321"/>
      <c r="BH18" s="321"/>
      <c r="BI18" s="322"/>
      <c r="BJ18" s="320"/>
      <c r="BK18" s="319"/>
      <c r="BL18" s="319"/>
      <c r="BM18" s="275" t="s">
        <v>1619</v>
      </c>
      <c r="BN18" s="24"/>
      <c r="BO18" s="24"/>
      <c r="BP18" s="24"/>
      <c r="BQ18" s="24"/>
      <c r="BR18" s="24"/>
      <c r="BS18" s="24"/>
      <c r="BT18" s="279">
        <v>14</v>
      </c>
      <c r="BU18" s="280" t="s">
        <v>1908</v>
      </c>
      <c r="BV18" s="280" t="s">
        <v>1634</v>
      </c>
      <c r="BW18" s="280" t="s">
        <v>135</v>
      </c>
      <c r="BX18" s="281">
        <v>0.01269675925925926</v>
      </c>
      <c r="BY18" s="77">
        <f t="shared" si="4"/>
        <v>0.0025869517643152527</v>
      </c>
      <c r="BZ18" s="77">
        <f t="shared" si="0"/>
        <v>0.0026784302591290866</v>
      </c>
      <c r="CA18" s="77">
        <f t="shared" si="1"/>
        <v>0.03140459478828854</v>
      </c>
      <c r="CB18" s="2">
        <f t="shared" si="2"/>
        <v>0.03218970965799575</v>
      </c>
      <c r="CC18" s="2">
        <f t="shared" si="3"/>
        <v>0.002745391015607314</v>
      </c>
    </row>
    <row r="19" spans="1:81" ht="12.75">
      <c r="A19" s="15"/>
      <c r="B19" s="15"/>
      <c r="C19" s="233">
        <v>1</v>
      </c>
      <c r="D19" s="234"/>
      <c r="E19" s="234"/>
      <c r="F19" s="234"/>
      <c r="G19" s="219" t="s">
        <v>1054</v>
      </c>
      <c r="H19" s="3">
        <v>1973</v>
      </c>
      <c r="I19" s="119">
        <f t="shared" si="13"/>
        <v>18</v>
      </c>
      <c r="J19" s="13" t="s">
        <v>127</v>
      </c>
      <c r="K19" s="174">
        <v>0.02787037037037037</v>
      </c>
      <c r="L19" s="2">
        <f t="shared" si="7"/>
        <v>0.00231289380666974</v>
      </c>
      <c r="M19" s="118">
        <v>9</v>
      </c>
      <c r="N19" t="s">
        <v>1053</v>
      </c>
      <c r="O19">
        <v>1969</v>
      </c>
      <c r="P19" s="11">
        <f t="shared" si="8"/>
        <v>24</v>
      </c>
      <c r="Q19" s="13" t="s">
        <v>158</v>
      </c>
      <c r="R19" s="78">
        <v>0.029166666666666664</v>
      </c>
      <c r="S19" s="2">
        <f t="shared" si="9"/>
        <v>0.002420470262793914</v>
      </c>
      <c r="T19" s="5">
        <f>S19/L31</f>
        <v>1.0132689987937271</v>
      </c>
      <c r="U19" s="5">
        <v>9</v>
      </c>
      <c r="V19" s="5" t="s">
        <v>943</v>
      </c>
      <c r="W19" s="5">
        <v>1971</v>
      </c>
      <c r="X19" s="2" t="s">
        <v>944</v>
      </c>
      <c r="Y19" s="2">
        <v>0.02774305555555556</v>
      </c>
      <c r="Z19" s="2">
        <f t="shared" si="10"/>
        <v>0.0023023282618718304</v>
      </c>
      <c r="AA19" s="5"/>
      <c r="AB19" s="118">
        <v>9</v>
      </c>
      <c r="AC19" s="3" t="s">
        <v>598</v>
      </c>
      <c r="AD19">
        <v>1976</v>
      </c>
      <c r="AE19" s="66" t="s">
        <v>617</v>
      </c>
      <c r="AF19" s="141">
        <v>0.0275</v>
      </c>
      <c r="AG19" s="99">
        <f t="shared" si="11"/>
        <v>0.0024154589371980675</v>
      </c>
      <c r="AH19">
        <v>9</v>
      </c>
      <c r="AI19" t="s">
        <v>136</v>
      </c>
      <c r="AJ19">
        <v>1969</v>
      </c>
      <c r="AK19" s="152">
        <v>0.02774305555555556</v>
      </c>
      <c r="AL19" s="2">
        <f t="shared" si="5"/>
        <v>0.0023844482643365326</v>
      </c>
      <c r="AM19" s="13" t="s">
        <v>137</v>
      </c>
      <c r="AN19" s="43">
        <f>AL19/AG16</f>
        <v>0.9959642961742383</v>
      </c>
      <c r="AO19">
        <v>9</v>
      </c>
      <c r="AP19" s="6" t="s">
        <v>2156</v>
      </c>
      <c r="AQ19">
        <v>1971</v>
      </c>
      <c r="AR19" s="2">
        <v>0.028576388888888887</v>
      </c>
      <c r="AS19" s="13" t="s">
        <v>2157</v>
      </c>
      <c r="AT19" s="2">
        <f t="shared" si="6"/>
        <v>0.002456071240987442</v>
      </c>
      <c r="AU19" s="3">
        <f>AR19/AK22</f>
        <v>1.022360248447205</v>
      </c>
      <c r="AV19" s="254">
        <v>9</v>
      </c>
      <c r="AW19" s="266" t="s">
        <v>1221</v>
      </c>
      <c r="AX19" s="263" t="s">
        <v>1222</v>
      </c>
      <c r="AY19" s="248" t="s">
        <v>1223</v>
      </c>
      <c r="AZ19" s="255">
        <v>0.028148148148148148</v>
      </c>
      <c r="BA19" s="259">
        <f t="shared" si="12"/>
        <v>0.0024006949380083707</v>
      </c>
      <c r="BB19" s="260">
        <f>BA19/AT42</f>
        <v>0.8934958149433716</v>
      </c>
      <c r="BC19" s="260"/>
      <c r="BE19" s="320"/>
      <c r="BF19" s="320"/>
      <c r="BG19" s="321"/>
      <c r="BH19" s="321"/>
      <c r="BI19" s="322"/>
      <c r="BJ19" s="320"/>
      <c r="BK19" s="319"/>
      <c r="BL19" s="319"/>
      <c r="BM19" s="23">
        <v>0.020506712962962963</v>
      </c>
      <c r="BN19" s="23">
        <f>BM19/10</f>
        <v>0.002050671296296296</v>
      </c>
      <c r="BO19" s="24"/>
      <c r="BP19" s="24"/>
      <c r="BQ19" s="24"/>
      <c r="BR19" s="24"/>
      <c r="BS19" s="24"/>
      <c r="BT19" s="279">
        <v>15</v>
      </c>
      <c r="BU19" s="280" t="s">
        <v>1908</v>
      </c>
      <c r="BV19" s="280" t="s">
        <v>1635</v>
      </c>
      <c r="BW19" s="280" t="s">
        <v>1210</v>
      </c>
      <c r="BX19" s="281">
        <v>0.012800925925925926</v>
      </c>
      <c r="BY19" s="77">
        <f t="shared" si="4"/>
        <v>0.0026081756165293245</v>
      </c>
      <c r="BZ19" s="77">
        <f t="shared" si="0"/>
        <v>0.002700404618593226</v>
      </c>
      <c r="CA19" s="77">
        <f t="shared" si="1"/>
        <v>0.03166224415300557</v>
      </c>
      <c r="CB19" s="2">
        <f t="shared" si="2"/>
        <v>0.03245380025683071</v>
      </c>
      <c r="CC19" s="2">
        <f t="shared" si="3"/>
        <v>0.0027679147340580563</v>
      </c>
    </row>
    <row r="20" spans="1:81" ht="12.75">
      <c r="A20" s="15">
        <v>8</v>
      </c>
      <c r="B20" s="15"/>
      <c r="C20" s="15"/>
      <c r="D20" s="232"/>
      <c r="E20" s="232"/>
      <c r="F20" s="232"/>
      <c r="G20" t="s">
        <v>1043</v>
      </c>
      <c r="H20">
        <v>1970</v>
      </c>
      <c r="I20" s="11">
        <f>1991-H20</f>
        <v>21</v>
      </c>
      <c r="J20" s="13" t="s">
        <v>781</v>
      </c>
      <c r="K20" s="174">
        <v>0.02787037037037037</v>
      </c>
      <c r="L20" s="2">
        <f t="shared" si="7"/>
        <v>0.00231289380666974</v>
      </c>
      <c r="M20" s="118">
        <v>10</v>
      </c>
      <c r="N20" t="s">
        <v>767</v>
      </c>
      <c r="O20">
        <v>1964</v>
      </c>
      <c r="P20" s="11">
        <f t="shared" si="8"/>
        <v>29</v>
      </c>
      <c r="Q20" s="78" t="s">
        <v>768</v>
      </c>
      <c r="R20" s="78">
        <v>0.029282407407407406</v>
      </c>
      <c r="S20" s="2">
        <f t="shared" si="9"/>
        <v>0.002430075303519287</v>
      </c>
      <c r="T20" s="5">
        <f>S20/L36</f>
        <v>1</v>
      </c>
      <c r="U20" s="5">
        <v>10</v>
      </c>
      <c r="V20" s="60" t="s">
        <v>761</v>
      </c>
      <c r="W20" s="5">
        <v>1967</v>
      </c>
      <c r="X20" s="66" t="s">
        <v>841</v>
      </c>
      <c r="Y20" s="2">
        <v>0.027789351851851853</v>
      </c>
      <c r="Z20" s="2">
        <f t="shared" si="10"/>
        <v>0.0023061702781619793</v>
      </c>
      <c r="AA20" s="5">
        <f>Z20/S15</f>
        <v>0.9896949711459193</v>
      </c>
      <c r="AB20" s="118">
        <v>10</v>
      </c>
      <c r="AC20" s="3" t="s">
        <v>2149</v>
      </c>
      <c r="AD20">
        <v>1984</v>
      </c>
      <c r="AE20" s="7" t="s">
        <v>597</v>
      </c>
      <c r="AF20" s="141">
        <v>0.027592592592592596</v>
      </c>
      <c r="AG20" s="99">
        <f t="shared" si="11"/>
        <v>0.002423591795572472</v>
      </c>
      <c r="AH20">
        <v>10</v>
      </c>
      <c r="AI20" t="s">
        <v>138</v>
      </c>
      <c r="AJ20" s="3">
        <v>1986</v>
      </c>
      <c r="AK20" s="152">
        <v>0.02775462962962963</v>
      </c>
      <c r="AL20" s="2">
        <f t="shared" si="5"/>
        <v>0.0023854430279011286</v>
      </c>
      <c r="AM20" s="13" t="s">
        <v>139</v>
      </c>
      <c r="AN20" s="43"/>
      <c r="AO20">
        <v>10</v>
      </c>
      <c r="AP20" t="s">
        <v>2158</v>
      </c>
      <c r="AQ20">
        <v>1970</v>
      </c>
      <c r="AR20" s="2">
        <v>0.029050925925925928</v>
      </c>
      <c r="AS20" s="13" t="s">
        <v>2159</v>
      </c>
      <c r="AT20" s="2">
        <f t="shared" si="6"/>
        <v>0.002496856547135877</v>
      </c>
      <c r="AV20" s="254">
        <v>10</v>
      </c>
      <c r="AW20" s="248" t="s">
        <v>1208</v>
      </c>
      <c r="AX20" s="248" t="s">
        <v>2090</v>
      </c>
      <c r="AY20" s="248" t="s">
        <v>654</v>
      </c>
      <c r="AZ20" s="255">
        <v>0.028402777777777777</v>
      </c>
      <c r="BA20" s="259">
        <f t="shared" si="12"/>
        <v>0.00242241175076996</v>
      </c>
      <c r="BB20" s="260">
        <f>BA20/AT19</f>
        <v>0.9862953933681705</v>
      </c>
      <c r="BC20" s="260"/>
      <c r="BF20" s="2"/>
      <c r="BI20" s="26"/>
      <c r="BK20" s="23"/>
      <c r="BL20" s="23"/>
      <c r="BM20" s="275" t="s">
        <v>1618</v>
      </c>
      <c r="BN20" s="24"/>
      <c r="BO20" s="24"/>
      <c r="BP20" s="24"/>
      <c r="BQ20" s="24"/>
      <c r="BR20" s="24"/>
      <c r="BS20" s="24"/>
      <c r="BT20" s="279">
        <v>16</v>
      </c>
      <c r="BU20" s="280" t="s">
        <v>1908</v>
      </c>
      <c r="BV20" s="280" t="s">
        <v>1636</v>
      </c>
      <c r="BW20" s="280" t="s">
        <v>191</v>
      </c>
      <c r="BX20" s="281">
        <v>0.012870370370370372</v>
      </c>
      <c r="BY20" s="77">
        <f t="shared" si="4"/>
        <v>0.0026223248513387067</v>
      </c>
      <c r="BZ20" s="77">
        <f t="shared" si="0"/>
        <v>0.0027150541915693205</v>
      </c>
      <c r="CA20" s="77">
        <f t="shared" si="1"/>
        <v>0.03183401039615028</v>
      </c>
      <c r="CB20" s="2">
        <f t="shared" si="2"/>
        <v>0.032629860656054034</v>
      </c>
      <c r="CC20" s="2">
        <f t="shared" si="3"/>
        <v>0.0027829305463585533</v>
      </c>
    </row>
    <row r="21" spans="1:81" ht="12.75">
      <c r="A21" s="15">
        <v>9</v>
      </c>
      <c r="B21" s="15"/>
      <c r="C21" s="15"/>
      <c r="D21" s="232"/>
      <c r="E21" s="232"/>
      <c r="F21" s="232"/>
      <c r="G21" t="s">
        <v>1044</v>
      </c>
      <c r="H21">
        <v>1966</v>
      </c>
      <c r="I21" s="11">
        <f>1991-H21</f>
        <v>25</v>
      </c>
      <c r="J21" s="13" t="s">
        <v>1045</v>
      </c>
      <c r="K21" s="174">
        <v>0.02787037037037037</v>
      </c>
      <c r="L21" s="2">
        <f t="shared" si="7"/>
        <v>0.00231289380666974</v>
      </c>
      <c r="M21" s="118">
        <v>11</v>
      </c>
      <c r="N21" t="s">
        <v>788</v>
      </c>
      <c r="O21" s="44">
        <v>1976</v>
      </c>
      <c r="P21" s="11">
        <f t="shared" si="8"/>
        <v>17</v>
      </c>
      <c r="Q21" s="13" t="s">
        <v>665</v>
      </c>
      <c r="R21" s="78">
        <v>0.029305555555555557</v>
      </c>
      <c r="S21" s="2">
        <f t="shared" si="9"/>
        <v>0.0024319963116643615</v>
      </c>
      <c r="T21" s="5">
        <f>S21/L39</f>
        <v>0.9875195007800314</v>
      </c>
      <c r="U21" s="5">
        <v>11</v>
      </c>
      <c r="V21" s="5" t="s">
        <v>1017</v>
      </c>
      <c r="W21" s="5">
        <v>1968</v>
      </c>
      <c r="X21" s="2" t="s">
        <v>127</v>
      </c>
      <c r="Y21" s="2">
        <v>0.02784722222222222</v>
      </c>
      <c r="Z21" s="2">
        <f t="shared" si="10"/>
        <v>0.0023109727985246653</v>
      </c>
      <c r="AA21" s="5"/>
      <c r="AB21" s="118">
        <v>11</v>
      </c>
      <c r="AC21" s="3" t="s">
        <v>2148</v>
      </c>
      <c r="AD21">
        <v>1984</v>
      </c>
      <c r="AE21" s="13" t="s">
        <v>599</v>
      </c>
      <c r="AF21" s="141">
        <v>0.027696759259259258</v>
      </c>
      <c r="AG21" s="99">
        <f t="shared" si="11"/>
        <v>0.0024327412612436764</v>
      </c>
      <c r="AH21">
        <v>11</v>
      </c>
      <c r="AI21" s="3" t="s">
        <v>2149</v>
      </c>
      <c r="AJ21">
        <v>1984</v>
      </c>
      <c r="AK21" s="152">
        <v>0.02784722222222222</v>
      </c>
      <c r="AL21" s="2">
        <f t="shared" si="5"/>
        <v>0.002393401136417896</v>
      </c>
      <c r="AM21" s="66" t="s">
        <v>140</v>
      </c>
      <c r="AN21" s="43">
        <f>AL21/AG20</f>
        <v>0.9875430098378242</v>
      </c>
      <c r="AO21">
        <v>11</v>
      </c>
      <c r="AP21" s="3" t="s">
        <v>2160</v>
      </c>
      <c r="AR21" s="2">
        <v>0.029120370370370366</v>
      </c>
      <c r="AS21" s="13" t="s">
        <v>429</v>
      </c>
      <c r="AT21" s="2">
        <f t="shared" si="6"/>
        <v>0.002502825128523452</v>
      </c>
      <c r="AV21" s="254">
        <v>11</v>
      </c>
      <c r="AW21" s="248" t="s">
        <v>1208</v>
      </c>
      <c r="AX21" s="248" t="s">
        <v>1224</v>
      </c>
      <c r="AY21" s="248" t="s">
        <v>1225</v>
      </c>
      <c r="AZ21" s="255">
        <v>0.028449074074074075</v>
      </c>
      <c r="BA21" s="259">
        <f t="shared" si="12"/>
        <v>0.0024263602621811577</v>
      </c>
      <c r="BB21" s="260"/>
      <c r="BC21" s="260"/>
      <c r="BE21" s="2"/>
      <c r="BF21" s="2"/>
      <c r="BI21" s="26"/>
      <c r="BK21" s="23"/>
      <c r="BL21" s="23"/>
      <c r="BM21" s="23">
        <v>0.01000787037037037</v>
      </c>
      <c r="BN21" s="23">
        <f>BM21/5</f>
        <v>0.002001574074074074</v>
      </c>
      <c r="BO21" s="24"/>
      <c r="BP21" s="24"/>
      <c r="BQ21" s="24">
        <f>BN19/BN21</f>
        <v>1.0245293056390803</v>
      </c>
      <c r="BR21" s="24">
        <f>BQ21+BR17</f>
        <v>1.0353614824210258</v>
      </c>
      <c r="BS21" s="24"/>
      <c r="BT21" s="279">
        <v>17</v>
      </c>
      <c r="BU21" s="280" t="s">
        <v>1908</v>
      </c>
      <c r="BV21" s="280" t="s">
        <v>1637</v>
      </c>
      <c r="BW21" s="280" t="s">
        <v>1217</v>
      </c>
      <c r="BX21" s="281">
        <v>0.01289351851851852</v>
      </c>
      <c r="BY21" s="77">
        <f t="shared" si="4"/>
        <v>0.0026270412629418333</v>
      </c>
      <c r="BZ21" s="77">
        <f t="shared" si="0"/>
        <v>0.002719937382561351</v>
      </c>
      <c r="CA21" s="77">
        <f t="shared" si="1"/>
        <v>0.03189126581053184</v>
      </c>
      <c r="CB21" s="2">
        <f t="shared" si="2"/>
        <v>0.03268854745579513</v>
      </c>
      <c r="CC21" s="2">
        <f t="shared" si="3"/>
        <v>0.0027879358171253843</v>
      </c>
    </row>
    <row r="22" spans="1:81" ht="25.5">
      <c r="A22" s="15">
        <v>10</v>
      </c>
      <c r="B22" s="15"/>
      <c r="C22" s="15"/>
      <c r="D22" s="232"/>
      <c r="E22" s="232"/>
      <c r="F22" s="232"/>
      <c r="G22" s="3" t="s">
        <v>590</v>
      </c>
      <c r="H22">
        <v>1967</v>
      </c>
      <c r="I22" s="11">
        <f>1991-H22</f>
        <v>24</v>
      </c>
      <c r="J22" s="217" t="s">
        <v>1124</v>
      </c>
      <c r="K22" s="174">
        <v>0.02787615740740741</v>
      </c>
      <c r="L22" s="2">
        <f t="shared" si="7"/>
        <v>0.002313374058706009</v>
      </c>
      <c r="M22" s="118">
        <v>12</v>
      </c>
      <c r="N22" t="s">
        <v>773</v>
      </c>
      <c r="O22">
        <v>1961</v>
      </c>
      <c r="P22" s="11">
        <f t="shared" si="8"/>
        <v>32</v>
      </c>
      <c r="Q22" s="13" t="s">
        <v>774</v>
      </c>
      <c r="R22" s="78">
        <v>0.02934027777777778</v>
      </c>
      <c r="S22" s="2">
        <f>R22/12.05</f>
        <v>0.0024348778238819733</v>
      </c>
      <c r="T22" s="5">
        <f>S22/L28</f>
        <v>1.038083538083538</v>
      </c>
      <c r="U22" s="5">
        <v>12</v>
      </c>
      <c r="V22" s="5" t="s">
        <v>593</v>
      </c>
      <c r="W22" s="5">
        <v>1969</v>
      </c>
      <c r="X22" s="13" t="s">
        <v>158</v>
      </c>
      <c r="Y22" s="2">
        <v>0.02787037037037037</v>
      </c>
      <c r="Z22" s="2">
        <f t="shared" si="10"/>
        <v>0.00231289380666974</v>
      </c>
      <c r="AA22" s="5">
        <f>Z22/S19</f>
        <v>0.9555555555555556</v>
      </c>
      <c r="AB22" s="118">
        <v>12</v>
      </c>
      <c r="AC22" s="3" t="s">
        <v>2152</v>
      </c>
      <c r="AD22">
        <v>1980</v>
      </c>
      <c r="AE22" s="13" t="s">
        <v>600</v>
      </c>
      <c r="AF22" s="141">
        <v>0.027997685185185184</v>
      </c>
      <c r="AG22" s="99">
        <f t="shared" si="11"/>
        <v>0.0024591730509604904</v>
      </c>
      <c r="AH22">
        <v>12</v>
      </c>
      <c r="AI22" s="6" t="s">
        <v>2156</v>
      </c>
      <c r="AJ22">
        <v>1971</v>
      </c>
      <c r="AK22" s="152">
        <v>0.027951388888888887</v>
      </c>
      <c r="AL22" s="2">
        <f t="shared" si="5"/>
        <v>0.0024023540084992597</v>
      </c>
      <c r="AM22" s="13" t="s">
        <v>125</v>
      </c>
      <c r="AN22" s="43">
        <f>AL22/AG28</f>
        <v>0.9336662004806068</v>
      </c>
      <c r="AO22">
        <v>12</v>
      </c>
      <c r="AP22" t="s">
        <v>2162</v>
      </c>
      <c r="AQ22">
        <v>1986</v>
      </c>
      <c r="AR22" s="2">
        <v>0.029247685185185186</v>
      </c>
      <c r="AS22" s="13" t="s">
        <v>2163</v>
      </c>
      <c r="AT22" s="2">
        <f t="shared" si="6"/>
        <v>0.002513767527734008</v>
      </c>
      <c r="AV22" s="254">
        <v>12</v>
      </c>
      <c r="AW22" s="248" t="s">
        <v>1208</v>
      </c>
      <c r="AX22" s="248" t="s">
        <v>1226</v>
      </c>
      <c r="AY22" s="248" t="s">
        <v>1227</v>
      </c>
      <c r="AZ22" s="255">
        <v>0.02849537037037037</v>
      </c>
      <c r="BA22" s="259">
        <f t="shared" si="12"/>
        <v>0.0024303087735923555</v>
      </c>
      <c r="BB22" s="260"/>
      <c r="BC22" s="260"/>
      <c r="BF22" s="2"/>
      <c r="BI22" s="26"/>
      <c r="BK22" s="314">
        <f>BK23-BK24</f>
        <v>0.08999999999999986</v>
      </c>
      <c r="BL22" s="23"/>
      <c r="BM22" s="24"/>
      <c r="BN22" s="24"/>
      <c r="BO22" s="24"/>
      <c r="BP22" s="24"/>
      <c r="BQ22" s="24"/>
      <c r="BR22" s="24"/>
      <c r="BS22" s="24"/>
      <c r="BT22" s="279">
        <v>18</v>
      </c>
      <c r="BU22" s="280" t="s">
        <v>1908</v>
      </c>
      <c r="BV22" s="280" t="s">
        <v>1638</v>
      </c>
      <c r="BW22" s="280" t="s">
        <v>1210</v>
      </c>
      <c r="BX22" s="281">
        <v>0.012905092592592591</v>
      </c>
      <c r="BY22" s="77">
        <f t="shared" si="4"/>
        <v>0.0026293994687433967</v>
      </c>
      <c r="BZ22" s="77">
        <f t="shared" si="0"/>
        <v>0.0027223789780573666</v>
      </c>
      <c r="CA22" s="77">
        <f t="shared" si="1"/>
        <v>0.03191989351772262</v>
      </c>
      <c r="CB22" s="2">
        <f t="shared" si="2"/>
        <v>0.032717890855665684</v>
      </c>
      <c r="CC22" s="2">
        <f t="shared" si="3"/>
        <v>0.0027904384525088005</v>
      </c>
    </row>
    <row r="23" spans="1:81" ht="12.75">
      <c r="A23" s="15"/>
      <c r="B23" s="15"/>
      <c r="C23" s="235">
        <v>2</v>
      </c>
      <c r="D23" s="234"/>
      <c r="E23" s="234"/>
      <c r="F23" s="234"/>
      <c r="G23" t="s">
        <v>1126</v>
      </c>
      <c r="H23">
        <v>1973</v>
      </c>
      <c r="J23" t="s">
        <v>1090</v>
      </c>
      <c r="K23" s="174">
        <v>0.028240740740740736</v>
      </c>
      <c r="L23" s="2">
        <f t="shared" si="7"/>
        <v>0.002343629936990932</v>
      </c>
      <c r="M23" s="118">
        <v>15</v>
      </c>
      <c r="N23" t="s">
        <v>775</v>
      </c>
      <c r="O23">
        <v>1958</v>
      </c>
      <c r="P23" s="11">
        <f t="shared" si="8"/>
        <v>35</v>
      </c>
      <c r="Q23" s="13" t="s">
        <v>665</v>
      </c>
      <c r="R23" s="78">
        <v>0.02988425925925926</v>
      </c>
      <c r="S23" s="2">
        <f>R23/12.05</f>
        <v>0.002480021515291225</v>
      </c>
      <c r="T23" s="5"/>
      <c r="U23" s="5">
        <v>13</v>
      </c>
      <c r="V23" s="5" t="s">
        <v>788</v>
      </c>
      <c r="W23" s="161">
        <v>1976</v>
      </c>
      <c r="X23" s="13" t="s">
        <v>665</v>
      </c>
      <c r="Y23" s="2">
        <v>0.02800925925925926</v>
      </c>
      <c r="Z23" s="2">
        <f t="shared" si="10"/>
        <v>0.0023244198555401876</v>
      </c>
      <c r="AA23" s="5">
        <f>Z23/S21</f>
        <v>0.9557661927330174</v>
      </c>
      <c r="AB23" s="118">
        <v>13</v>
      </c>
      <c r="AC23" s="3" t="s">
        <v>133</v>
      </c>
      <c r="AD23">
        <v>1968</v>
      </c>
      <c r="AE23" s="13" t="s">
        <v>601</v>
      </c>
      <c r="AF23" s="141">
        <v>0.02826388888888889</v>
      </c>
      <c r="AG23" s="99">
        <f t="shared" si="11"/>
        <v>0.002482555018786903</v>
      </c>
      <c r="AH23">
        <v>13</v>
      </c>
      <c r="AI23" s="6" t="s">
        <v>141</v>
      </c>
      <c r="AJ23">
        <v>1961</v>
      </c>
      <c r="AK23" s="152">
        <v>0.028240740740740736</v>
      </c>
      <c r="AL23" s="2">
        <f t="shared" si="5"/>
        <v>0.0024272230976141586</v>
      </c>
      <c r="AM23" s="13" t="s">
        <v>125</v>
      </c>
      <c r="AN23" s="43"/>
      <c r="AO23">
        <v>13</v>
      </c>
      <c r="AP23" s="3" t="s">
        <v>2164</v>
      </c>
      <c r="AQ23" s="3">
        <v>1986</v>
      </c>
      <c r="AR23" s="2">
        <v>0.029409722222222223</v>
      </c>
      <c r="AS23" s="66" t="s">
        <v>2165</v>
      </c>
      <c r="AT23" s="2">
        <f t="shared" si="6"/>
        <v>0.002527694217638352</v>
      </c>
      <c r="AU23" s="2">
        <v>0.0023969907407407408</v>
      </c>
      <c r="AV23" s="254">
        <v>13</v>
      </c>
      <c r="AW23" s="248" t="s">
        <v>1208</v>
      </c>
      <c r="AX23" s="263" t="s">
        <v>1228</v>
      </c>
      <c r="AY23" s="248" t="s">
        <v>1229</v>
      </c>
      <c r="AZ23" s="255">
        <v>0.02866898148148148</v>
      </c>
      <c r="BA23" s="259">
        <f t="shared" si="12"/>
        <v>0.002445115691384348</v>
      </c>
      <c r="BB23" s="260">
        <f>BA23/AT44</f>
        <v>0.8960943421012743</v>
      </c>
      <c r="BC23" s="260"/>
      <c r="BF23" s="2"/>
      <c r="BI23" s="26"/>
      <c r="BK23">
        <v>11.725</v>
      </c>
      <c r="BL23" s="23"/>
      <c r="BM23" s="24"/>
      <c r="BN23" s="24"/>
      <c r="BO23" s="24"/>
      <c r="BP23" s="24"/>
      <c r="BQ23" s="24"/>
      <c r="BR23" s="24"/>
      <c r="BS23" s="24"/>
      <c r="BT23" s="279">
        <v>19</v>
      </c>
      <c r="BU23" s="280" t="s">
        <v>1908</v>
      </c>
      <c r="BV23" s="280" t="s">
        <v>1639</v>
      </c>
      <c r="BW23" s="280" t="s">
        <v>679</v>
      </c>
      <c r="BX23" s="281">
        <v>0.012951388888888887</v>
      </c>
      <c r="BY23" s="77">
        <f t="shared" si="4"/>
        <v>0.002638832291949651</v>
      </c>
      <c r="BZ23" s="77">
        <f t="shared" si="0"/>
        <v>0.0027321453600414286</v>
      </c>
      <c r="CA23" s="77">
        <f t="shared" si="1"/>
        <v>0.03203440434648575</v>
      </c>
      <c r="CB23" s="2">
        <f t="shared" si="2"/>
        <v>0.032835264455147894</v>
      </c>
      <c r="CC23" s="2">
        <f t="shared" si="3"/>
        <v>0.0028004489940424643</v>
      </c>
    </row>
    <row r="24" spans="1:81" ht="12.75">
      <c r="A24" s="15"/>
      <c r="B24" s="233">
        <v>2</v>
      </c>
      <c r="C24" s="15"/>
      <c r="D24" s="232"/>
      <c r="E24" s="232"/>
      <c r="F24" s="232"/>
      <c r="G24" t="s">
        <v>1089</v>
      </c>
      <c r="H24" s="3">
        <v>1941</v>
      </c>
      <c r="I24" s="218">
        <f>1991-H24</f>
        <v>50</v>
      </c>
      <c r="J24" s="13" t="s">
        <v>1034</v>
      </c>
      <c r="K24" s="174">
        <v>0.028240740740740736</v>
      </c>
      <c r="L24" s="2">
        <f t="shared" si="7"/>
        <v>0.002343629936990932</v>
      </c>
      <c r="M24" s="118">
        <v>16</v>
      </c>
      <c r="N24" t="s">
        <v>789</v>
      </c>
      <c r="O24" s="44">
        <v>1976</v>
      </c>
      <c r="P24" s="11">
        <f t="shared" si="8"/>
        <v>17</v>
      </c>
      <c r="Q24" s="13" t="s">
        <v>790</v>
      </c>
      <c r="R24" s="78">
        <v>0.029930555555555557</v>
      </c>
      <c r="S24" s="2">
        <f aca="true" t="shared" si="14" ref="S24:S87">R24/12.05</f>
        <v>0.0024838635315813738</v>
      </c>
      <c r="T24" s="5"/>
      <c r="U24" s="5">
        <v>15</v>
      </c>
      <c r="V24" s="5" t="s">
        <v>945</v>
      </c>
      <c r="W24" s="5">
        <v>1959</v>
      </c>
      <c r="X24" s="2" t="s">
        <v>784</v>
      </c>
      <c r="Y24" s="2">
        <v>0.028587962962962964</v>
      </c>
      <c r="Z24" s="2">
        <f t="shared" si="10"/>
        <v>0.002372445059167051</v>
      </c>
      <c r="AA24" s="5"/>
      <c r="AB24" s="118">
        <v>15</v>
      </c>
      <c r="AC24" t="s">
        <v>616</v>
      </c>
      <c r="AD24" s="3">
        <v>1986</v>
      </c>
      <c r="AE24" s="7" t="s">
        <v>125</v>
      </c>
      <c r="AF24" s="142">
        <v>0.0284375</v>
      </c>
      <c r="AG24" s="99">
        <f t="shared" si="11"/>
        <v>0.002497804128238911</v>
      </c>
      <c r="AH24">
        <v>14</v>
      </c>
      <c r="AI24" s="3" t="s">
        <v>2175</v>
      </c>
      <c r="AJ24">
        <v>1978</v>
      </c>
      <c r="AK24" s="152">
        <v>0.02829861111111111</v>
      </c>
      <c r="AL24" s="2">
        <f t="shared" si="5"/>
        <v>0.002432196915437139</v>
      </c>
      <c r="AM24" s="66" t="s">
        <v>142</v>
      </c>
      <c r="AN24" s="3">
        <f>AL24/AG33</f>
        <v>0.9198248929744551</v>
      </c>
      <c r="AO24">
        <v>14</v>
      </c>
      <c r="AP24" s="3" t="s">
        <v>2166</v>
      </c>
      <c r="AQ24">
        <v>1955</v>
      </c>
      <c r="AR24" s="2">
        <v>0.029444444444444443</v>
      </c>
      <c r="AS24" s="66" t="s">
        <v>2167</v>
      </c>
      <c r="AT24" s="2">
        <f t="shared" si="6"/>
        <v>0.0025306785083321396</v>
      </c>
      <c r="AU24">
        <f>AU23/AT23</f>
        <v>0.9482914207005115</v>
      </c>
      <c r="AV24" s="254">
        <v>14</v>
      </c>
      <c r="AW24" s="248" t="s">
        <v>1208</v>
      </c>
      <c r="AX24" s="263" t="s">
        <v>1230</v>
      </c>
      <c r="AY24" s="248" t="s">
        <v>1231</v>
      </c>
      <c r="AZ24" s="255">
        <v>0.028773148148148145</v>
      </c>
      <c r="BA24" s="259">
        <f t="shared" si="12"/>
        <v>0.0024539998420595433</v>
      </c>
      <c r="BB24" s="260"/>
      <c r="BC24" s="260"/>
      <c r="BF24" s="2"/>
      <c r="BI24" s="26"/>
      <c r="BJ24" s="5">
        <v>12.587</v>
      </c>
      <c r="BK24" s="314">
        <v>11.635</v>
      </c>
      <c r="BL24" s="314">
        <f>BK24/BJ24</f>
        <v>0.9243664097878764</v>
      </c>
      <c r="BM24" s="24"/>
      <c r="BN24" s="24"/>
      <c r="BO24" s="24"/>
      <c r="BP24" s="24"/>
      <c r="BQ24" s="24"/>
      <c r="BR24" s="24"/>
      <c r="BS24" s="24"/>
      <c r="BT24" s="279">
        <v>20</v>
      </c>
      <c r="BU24" s="280" t="s">
        <v>1908</v>
      </c>
      <c r="BV24" s="280" t="s">
        <v>1640</v>
      </c>
      <c r="BW24" s="280" t="s">
        <v>1245</v>
      </c>
      <c r="BX24" s="281">
        <v>0.012997685185185183</v>
      </c>
      <c r="BY24" s="77">
        <f t="shared" si="4"/>
        <v>0.002648265115155905</v>
      </c>
      <c r="BZ24" s="77">
        <f t="shared" si="0"/>
        <v>0.0027419117420254906</v>
      </c>
      <c r="CA24" s="77">
        <f t="shared" si="1"/>
        <v>0.03214891517524888</v>
      </c>
      <c r="CB24" s="2">
        <f t="shared" si="2"/>
        <v>0.0329526380546301</v>
      </c>
      <c r="CC24" s="2">
        <f t="shared" si="3"/>
        <v>0.0028104595355761277</v>
      </c>
    </row>
    <row r="25" spans="1:81" ht="12.75">
      <c r="A25" s="15">
        <v>11</v>
      </c>
      <c r="B25" s="15"/>
      <c r="C25" s="15"/>
      <c r="D25" s="232"/>
      <c r="E25" s="232"/>
      <c r="F25" s="232"/>
      <c r="G25" t="s">
        <v>1046</v>
      </c>
      <c r="H25">
        <v>1962</v>
      </c>
      <c r="I25" s="11">
        <f>1991-H25</f>
        <v>29</v>
      </c>
      <c r="J25" s="13" t="s">
        <v>1047</v>
      </c>
      <c r="K25" s="174">
        <v>0.028240740740740736</v>
      </c>
      <c r="L25" s="2">
        <f t="shared" si="7"/>
        <v>0.002343629936990932</v>
      </c>
      <c r="M25" s="118">
        <v>17</v>
      </c>
      <c r="N25" t="s">
        <v>141</v>
      </c>
      <c r="O25">
        <v>1961</v>
      </c>
      <c r="P25" s="11">
        <f t="shared" si="8"/>
        <v>32</v>
      </c>
      <c r="Q25" s="13" t="s">
        <v>776</v>
      </c>
      <c r="R25" s="78">
        <v>0.03009259259259259</v>
      </c>
      <c r="S25" s="2">
        <f t="shared" si="14"/>
        <v>0.002497310588596895</v>
      </c>
      <c r="T25" s="5">
        <f>S25/L43</f>
        <v>1.0038610038610039</v>
      </c>
      <c r="U25" s="5">
        <v>16</v>
      </c>
      <c r="V25" s="3" t="s">
        <v>2213</v>
      </c>
      <c r="W25">
        <v>1972</v>
      </c>
      <c r="X25" s="13" t="s">
        <v>606</v>
      </c>
      <c r="Y25" s="2">
        <v>0.028703703703703703</v>
      </c>
      <c r="Z25" s="2">
        <f t="shared" si="10"/>
        <v>0.0023820500998924235</v>
      </c>
      <c r="AA25" s="5"/>
      <c r="AB25" s="118">
        <v>17</v>
      </c>
      <c r="AC25" t="s">
        <v>2154</v>
      </c>
      <c r="AD25">
        <v>1983</v>
      </c>
      <c r="AE25" s="78" t="s">
        <v>166</v>
      </c>
      <c r="AF25" s="141">
        <v>0.028611111111111115</v>
      </c>
      <c r="AG25" s="99">
        <f t="shared" si="11"/>
        <v>0.0025130532376909194</v>
      </c>
      <c r="AH25">
        <v>15</v>
      </c>
      <c r="AI25" s="3" t="s">
        <v>2213</v>
      </c>
      <c r="AJ25">
        <v>1972</v>
      </c>
      <c r="AK25" s="152">
        <v>0.028587962962962964</v>
      </c>
      <c r="AL25" s="2">
        <f t="shared" si="5"/>
        <v>0.0024570660045520384</v>
      </c>
      <c r="AM25" s="66" t="s">
        <v>143</v>
      </c>
      <c r="AN25" s="43">
        <f>AL25/AG32</f>
        <v>0.9353434111074598</v>
      </c>
      <c r="AO25">
        <v>15</v>
      </c>
      <c r="AP25" t="s">
        <v>2168</v>
      </c>
      <c r="AQ25">
        <v>1984</v>
      </c>
      <c r="AR25" s="2">
        <v>0.029583333333333336</v>
      </c>
      <c r="AS25" s="13" t="s">
        <v>2169</v>
      </c>
      <c r="AT25" s="2">
        <f t="shared" si="6"/>
        <v>0.0025426156711072915</v>
      </c>
      <c r="AV25" s="254">
        <v>15</v>
      </c>
      <c r="AW25" s="265" t="s">
        <v>1221</v>
      </c>
      <c r="AX25" s="263" t="s">
        <v>1232</v>
      </c>
      <c r="AY25" s="248" t="s">
        <v>1215</v>
      </c>
      <c r="AZ25" s="255">
        <v>0.028935185185185185</v>
      </c>
      <c r="BA25" s="259">
        <f t="shared" si="12"/>
        <v>0.0024678196319987368</v>
      </c>
      <c r="BB25" s="260"/>
      <c r="BC25" s="260"/>
      <c r="BF25" s="2"/>
      <c r="BI25" s="26"/>
      <c r="BJ25">
        <v>5.213</v>
      </c>
      <c r="BK25" s="314">
        <f>BJ25*BL24</f>
        <v>4.8187220942242</v>
      </c>
      <c r="BL25" s="23"/>
      <c r="BM25" s="24"/>
      <c r="BN25" s="24"/>
      <c r="BO25" s="24"/>
      <c r="BP25" s="24"/>
      <c r="BQ25" s="24"/>
      <c r="BR25" s="24"/>
      <c r="BS25" s="24"/>
      <c r="BT25" s="279">
        <v>21</v>
      </c>
      <c r="BU25" s="280" t="s">
        <v>1908</v>
      </c>
      <c r="BV25" s="280" t="s">
        <v>1641</v>
      </c>
      <c r="BW25" s="280" t="s">
        <v>654</v>
      </c>
      <c r="BX25" s="281">
        <v>0.013125</v>
      </c>
      <c r="BY25" s="77">
        <f t="shared" si="4"/>
        <v>0.002674205378973105</v>
      </c>
      <c r="BZ25" s="77">
        <f t="shared" si="0"/>
        <v>0.0027687692924816625</v>
      </c>
      <c r="CA25" s="77">
        <f t="shared" si="1"/>
        <v>0.032463819954347495</v>
      </c>
      <c r="CB25" s="2">
        <f t="shared" si="2"/>
        <v>0.03327541545320618</v>
      </c>
      <c r="CC25" s="2">
        <f t="shared" si="3"/>
        <v>0.0028379885247937038</v>
      </c>
    </row>
    <row r="26" spans="1:81" ht="12.75">
      <c r="A26" s="15"/>
      <c r="B26" s="15"/>
      <c r="C26" s="235">
        <v>3</v>
      </c>
      <c r="D26" s="234"/>
      <c r="E26" s="234"/>
      <c r="F26" s="234"/>
      <c r="G26" t="s">
        <v>1127</v>
      </c>
      <c r="H26" s="3">
        <v>1975</v>
      </c>
      <c r="J26" t="s">
        <v>158</v>
      </c>
      <c r="K26" s="174">
        <v>0.02824189814814815</v>
      </c>
      <c r="L26" s="2">
        <f t="shared" si="7"/>
        <v>0.0023437259873981867</v>
      </c>
      <c r="M26" s="118">
        <v>19</v>
      </c>
      <c r="N26" s="3" t="s">
        <v>777</v>
      </c>
      <c r="O26" s="3">
        <v>1956</v>
      </c>
      <c r="P26" s="11">
        <f t="shared" si="8"/>
        <v>37</v>
      </c>
      <c r="Q26" s="13" t="s">
        <v>766</v>
      </c>
      <c r="R26" s="78">
        <v>0.03009259259259259</v>
      </c>
      <c r="S26" s="2">
        <f t="shared" si="14"/>
        <v>0.002497310588596895</v>
      </c>
      <c r="T26" s="5"/>
      <c r="U26" s="5">
        <v>17</v>
      </c>
      <c r="V26" s="5" t="s">
        <v>946</v>
      </c>
      <c r="W26" s="5">
        <v>1976</v>
      </c>
      <c r="X26" s="2" t="s">
        <v>837</v>
      </c>
      <c r="Y26" s="2">
        <v>0.028819444444444443</v>
      </c>
      <c r="Z26" s="2">
        <f t="shared" si="10"/>
        <v>0.002391655140617796</v>
      </c>
      <c r="AA26" s="5"/>
      <c r="AB26" s="118">
        <v>18</v>
      </c>
      <c r="AC26" t="s">
        <v>141</v>
      </c>
      <c r="AD26">
        <v>1961</v>
      </c>
      <c r="AE26" s="13" t="s">
        <v>591</v>
      </c>
      <c r="AF26" s="141">
        <v>0.02871527777777778</v>
      </c>
      <c r="AG26" s="99">
        <f t="shared" si="11"/>
        <v>0.002522202703362124</v>
      </c>
      <c r="AH26">
        <v>16</v>
      </c>
      <c r="AI26" t="s">
        <v>144</v>
      </c>
      <c r="AJ26" s="3">
        <v>1987</v>
      </c>
      <c r="AK26" s="152">
        <v>0.02884259259259259</v>
      </c>
      <c r="AL26" s="2">
        <f t="shared" si="5"/>
        <v>0.002478950802973149</v>
      </c>
      <c r="AM26" s="13" t="s">
        <v>139</v>
      </c>
      <c r="AN26" s="43"/>
      <c r="AO26">
        <v>16</v>
      </c>
      <c r="AP26" s="44" t="s">
        <v>2170</v>
      </c>
      <c r="AQ26" s="44">
        <v>1987</v>
      </c>
      <c r="AR26" s="245">
        <v>0.029652777777777778</v>
      </c>
      <c r="AS26" s="13" t="s">
        <v>564</v>
      </c>
      <c r="AT26" s="2">
        <f t="shared" si="6"/>
        <v>0.002548584252494867</v>
      </c>
      <c r="AU26" s="65">
        <f>AR26/AK31</f>
        <v>1.0086614173228345</v>
      </c>
      <c r="AV26" s="254">
        <v>16</v>
      </c>
      <c r="AW26" s="265" t="s">
        <v>1221</v>
      </c>
      <c r="AX26" s="248" t="s">
        <v>1233</v>
      </c>
      <c r="AY26" s="248" t="s">
        <v>1234</v>
      </c>
      <c r="AZ26" s="255">
        <v>0.028993055555555553</v>
      </c>
      <c r="BA26" s="259">
        <f t="shared" si="12"/>
        <v>0.0024727552712627337</v>
      </c>
      <c r="BB26" s="260"/>
      <c r="BC26" s="260"/>
      <c r="BF26" s="2"/>
      <c r="BI26" s="26"/>
      <c r="BK26" s="314">
        <f>BK22+BK25</f>
        <v>4.9087220942242</v>
      </c>
      <c r="BL26" s="23"/>
      <c r="BM26" s="24"/>
      <c r="BN26" s="24"/>
      <c r="BO26" s="24"/>
      <c r="BP26" s="24"/>
      <c r="BQ26" s="24"/>
      <c r="BR26" s="24"/>
      <c r="BS26" s="24"/>
      <c r="BT26" s="279">
        <v>21</v>
      </c>
      <c r="BU26" s="280" t="s">
        <v>1908</v>
      </c>
      <c r="BV26" s="280" t="s">
        <v>1642</v>
      </c>
      <c r="BW26" s="280" t="s">
        <v>1245</v>
      </c>
      <c r="BX26" s="281">
        <v>0.013125</v>
      </c>
      <c r="BY26" s="77">
        <f t="shared" si="4"/>
        <v>0.002674205378973105</v>
      </c>
      <c r="BZ26" s="77">
        <f t="shared" si="0"/>
        <v>0.0027687692924816625</v>
      </c>
      <c r="CA26" s="77">
        <f t="shared" si="1"/>
        <v>0.032463819954347495</v>
      </c>
      <c r="CB26" s="2">
        <f t="shared" si="2"/>
        <v>0.03327541545320618</v>
      </c>
      <c r="CC26" s="2">
        <f t="shared" si="3"/>
        <v>0.0028379885247937038</v>
      </c>
    </row>
    <row r="27" spans="1:81" ht="12.75">
      <c r="A27" s="15">
        <v>12</v>
      </c>
      <c r="B27" s="15"/>
      <c r="C27" s="15"/>
      <c r="D27" s="232"/>
      <c r="E27" s="232"/>
      <c r="F27" s="232"/>
      <c r="G27" t="s">
        <v>1048</v>
      </c>
      <c r="H27">
        <v>1966</v>
      </c>
      <c r="I27" s="11">
        <f aca="true" t="shared" si="15" ref="I27:I58">1991-H27</f>
        <v>25</v>
      </c>
      <c r="J27" s="13" t="s">
        <v>1045</v>
      </c>
      <c r="K27" s="174">
        <v>0.028252314814814813</v>
      </c>
      <c r="L27" s="2">
        <f t="shared" si="7"/>
        <v>0.0023445904410634697</v>
      </c>
      <c r="M27" s="118">
        <v>20</v>
      </c>
      <c r="N27" t="s">
        <v>791</v>
      </c>
      <c r="O27" s="44">
        <v>1975</v>
      </c>
      <c r="P27" s="11">
        <f t="shared" si="8"/>
        <v>18</v>
      </c>
      <c r="Q27" s="13" t="s">
        <v>665</v>
      </c>
      <c r="R27" s="78">
        <v>0.03023148148148148</v>
      </c>
      <c r="S27" s="2">
        <f t="shared" si="14"/>
        <v>0.0025088366374673428</v>
      </c>
      <c r="T27" s="5"/>
      <c r="U27" s="5">
        <v>18</v>
      </c>
      <c r="V27" s="5" t="s">
        <v>773</v>
      </c>
      <c r="W27" s="5">
        <v>1961</v>
      </c>
      <c r="X27" s="13" t="s">
        <v>774</v>
      </c>
      <c r="Y27" s="2">
        <v>0.028877314814814817</v>
      </c>
      <c r="Z27" s="77">
        <f t="shared" si="10"/>
        <v>0.0023964576609804824</v>
      </c>
      <c r="AA27" s="95">
        <f>Z27/S22</f>
        <v>0.9842209072978303</v>
      </c>
      <c r="AB27" s="118">
        <v>19</v>
      </c>
      <c r="AC27" s="3" t="s">
        <v>2191</v>
      </c>
      <c r="AD27">
        <v>1984</v>
      </c>
      <c r="AE27" s="13" t="s">
        <v>602</v>
      </c>
      <c r="AF27" s="141">
        <v>0.02900462962962963</v>
      </c>
      <c r="AG27" s="99">
        <f t="shared" si="11"/>
        <v>0.002547617885782137</v>
      </c>
      <c r="AH27">
        <v>17</v>
      </c>
      <c r="AI27" s="3" t="s">
        <v>2191</v>
      </c>
      <c r="AJ27">
        <v>1984</v>
      </c>
      <c r="AK27" s="152">
        <v>0.028877314814814817</v>
      </c>
      <c r="AL27" s="2">
        <f t="shared" si="5"/>
        <v>0.0024819350936669377</v>
      </c>
      <c r="AM27" s="13" t="s">
        <v>752</v>
      </c>
      <c r="AN27" s="43">
        <f>AL27/AG27</f>
        <v>0.9742179576922564</v>
      </c>
      <c r="AO27">
        <v>17</v>
      </c>
      <c r="AP27" t="s">
        <v>2171</v>
      </c>
      <c r="AR27" s="2">
        <v>0.02972222222222222</v>
      </c>
      <c r="AS27" s="13" t="s">
        <v>2172</v>
      </c>
      <c r="AT27" s="2">
        <f t="shared" si="6"/>
        <v>0.0025545528338824426</v>
      </c>
      <c r="AV27" s="254">
        <v>17</v>
      </c>
      <c r="AW27" s="248" t="s">
        <v>1208</v>
      </c>
      <c r="AX27" s="248" t="s">
        <v>1235</v>
      </c>
      <c r="AY27" s="248" t="s">
        <v>1236</v>
      </c>
      <c r="AZ27" s="255">
        <v>0.0290625</v>
      </c>
      <c r="BA27" s="259">
        <f t="shared" si="12"/>
        <v>0.002478678038379531</v>
      </c>
      <c r="BB27" s="260"/>
      <c r="BC27" s="260"/>
      <c r="BF27" s="2"/>
      <c r="BI27" s="26"/>
      <c r="BK27" s="23"/>
      <c r="BL27" s="23"/>
      <c r="BM27" s="24"/>
      <c r="BN27" s="24"/>
      <c r="BO27" s="24"/>
      <c r="BP27" s="24"/>
      <c r="BQ27" s="24"/>
      <c r="BR27" s="24"/>
      <c r="BS27" s="24"/>
      <c r="BT27" s="279">
        <v>23</v>
      </c>
      <c r="BU27" s="280" t="s">
        <v>1908</v>
      </c>
      <c r="BV27" s="280" t="s">
        <v>1643</v>
      </c>
      <c r="BW27" s="280" t="s">
        <v>1644</v>
      </c>
      <c r="BX27" s="281">
        <v>0.01326388888888889</v>
      </c>
      <c r="BY27" s="77">
        <f t="shared" si="4"/>
        <v>0.002702503848591868</v>
      </c>
      <c r="BZ27" s="77">
        <f t="shared" si="0"/>
        <v>0.0027980684384338495</v>
      </c>
      <c r="CA27" s="77">
        <f t="shared" si="1"/>
        <v>0.032807352440636886</v>
      </c>
      <c r="CB27" s="2">
        <f t="shared" si="2"/>
        <v>0.0336275362516528</v>
      </c>
      <c r="CC27" s="2">
        <f t="shared" si="3"/>
        <v>0.002868020149394695</v>
      </c>
    </row>
    <row r="28" spans="1:81" ht="25.5">
      <c r="A28" s="15">
        <v>13</v>
      </c>
      <c r="B28" s="15"/>
      <c r="C28" s="15"/>
      <c r="D28" s="232"/>
      <c r="E28" s="232"/>
      <c r="F28" s="232"/>
      <c r="G28" t="s">
        <v>1049</v>
      </c>
      <c r="H28">
        <v>1962</v>
      </c>
      <c r="I28" s="11">
        <f t="shared" si="15"/>
        <v>29</v>
      </c>
      <c r="J28" s="13" t="s">
        <v>774</v>
      </c>
      <c r="K28" s="174">
        <v>0.02826388888888889</v>
      </c>
      <c r="L28" s="2">
        <f t="shared" si="7"/>
        <v>0.0023455509451360073</v>
      </c>
      <c r="M28" s="118">
        <v>22</v>
      </c>
      <c r="N28" t="s">
        <v>778</v>
      </c>
      <c r="O28" s="3">
        <v>1977</v>
      </c>
      <c r="P28" s="11">
        <f t="shared" si="8"/>
        <v>16</v>
      </c>
      <c r="Q28" s="13" t="s">
        <v>779</v>
      </c>
      <c r="R28" s="78">
        <v>0.03027777777777778</v>
      </c>
      <c r="S28" s="2">
        <f t="shared" si="14"/>
        <v>0.0025126786537574917</v>
      </c>
      <c r="T28" s="60">
        <f>S28/L90</f>
        <v>0.8376560999039386</v>
      </c>
      <c r="U28" s="5">
        <v>20</v>
      </c>
      <c r="V28" s="3" t="s">
        <v>598</v>
      </c>
      <c r="W28">
        <v>1976</v>
      </c>
      <c r="X28" s="66" t="s">
        <v>617</v>
      </c>
      <c r="Y28" s="2">
        <v>0.029108796296296296</v>
      </c>
      <c r="Z28" s="77">
        <f t="shared" si="10"/>
        <v>0.002415667742431228</v>
      </c>
      <c r="AA28" s="95"/>
      <c r="AB28" s="118">
        <v>23</v>
      </c>
      <c r="AC28" t="s">
        <v>2090</v>
      </c>
      <c r="AD28">
        <v>1971</v>
      </c>
      <c r="AE28" s="13" t="s">
        <v>591</v>
      </c>
      <c r="AF28" s="141">
        <v>0.02929398148148148</v>
      </c>
      <c r="AG28" s="99">
        <f t="shared" si="11"/>
        <v>0.0025730330682021503</v>
      </c>
      <c r="AH28">
        <v>18</v>
      </c>
      <c r="AI28" s="3" t="s">
        <v>145</v>
      </c>
      <c r="AJ28">
        <v>1978</v>
      </c>
      <c r="AK28" s="152">
        <v>0.02888888888888889</v>
      </c>
      <c r="AL28" s="2">
        <f t="shared" si="5"/>
        <v>0.0024829298572315336</v>
      </c>
      <c r="AM28" s="13" t="s">
        <v>143</v>
      </c>
      <c r="AN28" s="43"/>
      <c r="AO28">
        <v>18</v>
      </c>
      <c r="AP28" t="s">
        <v>2173</v>
      </c>
      <c r="AQ28">
        <v>1985</v>
      </c>
      <c r="AR28" s="2">
        <v>0.02981481481481481</v>
      </c>
      <c r="AS28" s="13" t="s">
        <v>2174</v>
      </c>
      <c r="AT28" s="2">
        <f t="shared" si="6"/>
        <v>0.0025625109423992104</v>
      </c>
      <c r="AV28" s="254">
        <v>18</v>
      </c>
      <c r="AW28" s="263" t="s">
        <v>1237</v>
      </c>
      <c r="AX28" s="248" t="s">
        <v>1238</v>
      </c>
      <c r="AY28" s="248" t="s">
        <v>191</v>
      </c>
      <c r="AZ28" s="255">
        <v>0.029282407407407406</v>
      </c>
      <c r="BA28" s="259">
        <f t="shared" si="12"/>
        <v>0.002497433467582721</v>
      </c>
      <c r="BB28" s="260"/>
      <c r="BC28" s="260"/>
      <c r="BF28" s="2"/>
      <c r="BI28" s="26"/>
      <c r="BK28" s="23"/>
      <c r="BL28" s="23"/>
      <c r="BM28" s="24"/>
      <c r="BN28" s="24"/>
      <c r="BO28" s="24"/>
      <c r="BP28" s="24"/>
      <c r="BQ28" s="24"/>
      <c r="BR28" s="24"/>
      <c r="BS28" s="24"/>
      <c r="BT28" s="279">
        <v>24</v>
      </c>
      <c r="BU28" s="280" t="s">
        <v>1908</v>
      </c>
      <c r="BV28" s="280" t="s">
        <v>1645</v>
      </c>
      <c r="BW28" s="280" t="s">
        <v>1265</v>
      </c>
      <c r="BX28" s="281">
        <v>0.013368055555555557</v>
      </c>
      <c r="BY28" s="77">
        <f t="shared" si="4"/>
        <v>0.0027237277008059406</v>
      </c>
      <c r="BZ28" s="77">
        <f t="shared" si="0"/>
        <v>0.00282004279789799</v>
      </c>
      <c r="CA28" s="77">
        <f t="shared" si="1"/>
        <v>0.03306500180535393</v>
      </c>
      <c r="CB28" s="2">
        <f t="shared" si="2"/>
        <v>0.03389162685048778</v>
      </c>
      <c r="CC28" s="2">
        <f t="shared" si="3"/>
        <v>0.00289054386784544</v>
      </c>
    </row>
    <row r="29" spans="1:81" ht="13.5" thickBot="1">
      <c r="A29" s="15">
        <v>14</v>
      </c>
      <c r="B29" s="15"/>
      <c r="C29" s="15"/>
      <c r="D29" s="232"/>
      <c r="E29" s="232"/>
      <c r="F29" s="232"/>
      <c r="G29" s="3" t="s">
        <v>2189</v>
      </c>
      <c r="H29">
        <v>1956</v>
      </c>
      <c r="I29" s="11">
        <f t="shared" si="15"/>
        <v>35</v>
      </c>
      <c r="J29" s="13" t="s">
        <v>1050</v>
      </c>
      <c r="K29" s="174">
        <v>0.028275462962962964</v>
      </c>
      <c r="L29" s="2">
        <f t="shared" si="7"/>
        <v>0.0023465114492085444</v>
      </c>
      <c r="M29" s="118">
        <v>23</v>
      </c>
      <c r="N29" t="s">
        <v>780</v>
      </c>
      <c r="O29">
        <v>1966</v>
      </c>
      <c r="P29" s="11">
        <f t="shared" si="8"/>
        <v>27</v>
      </c>
      <c r="Q29" s="13" t="s">
        <v>779</v>
      </c>
      <c r="R29" s="78">
        <v>0.030289351851851855</v>
      </c>
      <c r="S29" s="2">
        <f t="shared" si="14"/>
        <v>0.0025136391578300292</v>
      </c>
      <c r="T29" s="5"/>
      <c r="U29" s="160">
        <v>25</v>
      </c>
      <c r="V29" s="167" t="s">
        <v>961</v>
      </c>
      <c r="W29" s="160">
        <v>1962</v>
      </c>
      <c r="X29" s="50" t="s">
        <v>158</v>
      </c>
      <c r="Y29" s="50">
        <v>0.02991898148148148</v>
      </c>
      <c r="Z29" s="211">
        <f t="shared" si="10"/>
        <v>0.002482903027508836</v>
      </c>
      <c r="AA29" s="160"/>
      <c r="AB29" s="118">
        <v>24</v>
      </c>
      <c r="AC29" t="s">
        <v>603</v>
      </c>
      <c r="AD29">
        <v>1963</v>
      </c>
      <c r="AE29" s="13" t="s">
        <v>604</v>
      </c>
      <c r="AF29" s="141">
        <v>0.02952546296296296</v>
      </c>
      <c r="AG29" s="99">
        <f t="shared" si="11"/>
        <v>0.002593365214138161</v>
      </c>
      <c r="AH29">
        <v>19</v>
      </c>
      <c r="AI29" t="s">
        <v>146</v>
      </c>
      <c r="AJ29">
        <v>1980</v>
      </c>
      <c r="AK29" s="152">
        <v>0.028935185185185185</v>
      </c>
      <c r="AL29" s="2">
        <f t="shared" si="5"/>
        <v>0.0024869089114899173</v>
      </c>
      <c r="AM29" s="13" t="s">
        <v>147</v>
      </c>
      <c r="AN29" s="43"/>
      <c r="AO29">
        <v>19</v>
      </c>
      <c r="AP29" s="3" t="s">
        <v>2175</v>
      </c>
      <c r="AR29" s="2">
        <v>0.02989583333333333</v>
      </c>
      <c r="AS29" s="66" t="s">
        <v>2176</v>
      </c>
      <c r="AT29" s="2">
        <f t="shared" si="6"/>
        <v>0.0025694742873513822</v>
      </c>
      <c r="AU29">
        <f>AR29/AK24</f>
        <v>1.056441717791411</v>
      </c>
      <c r="AV29" s="254">
        <v>19</v>
      </c>
      <c r="AW29" s="248" t="s">
        <v>1208</v>
      </c>
      <c r="AX29" s="263" t="s">
        <v>1239</v>
      </c>
      <c r="AY29" s="248" t="s">
        <v>1236</v>
      </c>
      <c r="AZ29" s="255">
        <v>0.029317129629629634</v>
      </c>
      <c r="BA29" s="259">
        <f t="shared" si="12"/>
        <v>0.0025003948511411202</v>
      </c>
      <c r="BB29" s="260">
        <f>BA29/AT29</f>
        <v>0.9731153424845247</v>
      </c>
      <c r="BC29" s="260"/>
      <c r="BF29" s="2"/>
      <c r="BI29" s="26"/>
      <c r="BK29" s="23"/>
      <c r="BL29" s="23"/>
      <c r="BM29" s="24"/>
      <c r="BN29" s="24"/>
      <c r="BO29" s="24"/>
      <c r="BP29" s="24"/>
      <c r="BQ29" s="24"/>
      <c r="BR29" s="24"/>
      <c r="BS29" s="24"/>
      <c r="BT29" s="279">
        <v>25</v>
      </c>
      <c r="BU29" s="280" t="s">
        <v>1909</v>
      </c>
      <c r="BV29" s="268" t="s">
        <v>1910</v>
      </c>
      <c r="BW29" s="280" t="s">
        <v>1241</v>
      </c>
      <c r="BX29" s="283">
        <v>0.013391203703703704</v>
      </c>
      <c r="BY29" s="77">
        <f t="shared" si="4"/>
        <v>0.0027284441124090673</v>
      </c>
      <c r="BZ29" s="77">
        <f t="shared" si="0"/>
        <v>0.0028249259888900205</v>
      </c>
      <c r="CA29" s="77">
        <f t="shared" si="1"/>
        <v>0.03312225721973549</v>
      </c>
      <c r="CB29" s="2">
        <f t="shared" si="2"/>
        <v>0.033950313650228874</v>
      </c>
      <c r="CC29" s="2">
        <f t="shared" si="3"/>
        <v>0.002895549138612271</v>
      </c>
    </row>
    <row r="30" spans="1:81" ht="13.5" thickBot="1">
      <c r="A30" s="15">
        <v>15</v>
      </c>
      <c r="B30" s="15"/>
      <c r="C30" s="15"/>
      <c r="D30" s="232"/>
      <c r="E30" s="232"/>
      <c r="F30" s="232"/>
      <c r="G30" t="s">
        <v>1051</v>
      </c>
      <c r="H30">
        <v>1972</v>
      </c>
      <c r="I30" s="11">
        <f t="shared" si="15"/>
        <v>19</v>
      </c>
      <c r="J30" s="13" t="s">
        <v>1052</v>
      </c>
      <c r="K30" s="174">
        <v>0.028784722222222225</v>
      </c>
      <c r="L30" s="2">
        <f t="shared" si="7"/>
        <v>0.0023887736284001846</v>
      </c>
      <c r="M30" s="118">
        <v>24</v>
      </c>
      <c r="N30" t="s">
        <v>2073</v>
      </c>
      <c r="O30" s="44">
        <v>1951</v>
      </c>
      <c r="P30" s="11">
        <f t="shared" si="8"/>
        <v>42</v>
      </c>
      <c r="Q30" s="13" t="s">
        <v>781</v>
      </c>
      <c r="R30" s="78">
        <v>0.030300925925925926</v>
      </c>
      <c r="S30" s="2">
        <f t="shared" si="14"/>
        <v>0.0025145996619025664</v>
      </c>
      <c r="T30" s="5"/>
      <c r="U30" s="5">
        <v>26</v>
      </c>
      <c r="V30" t="s">
        <v>948</v>
      </c>
      <c r="W30" s="161">
        <v>1977</v>
      </c>
      <c r="X30" s="2" t="s">
        <v>947</v>
      </c>
      <c r="Y30" s="2">
        <v>0.029976851851851852</v>
      </c>
      <c r="Z30" s="2">
        <f t="shared" si="10"/>
        <v>0.0024877055478715227</v>
      </c>
      <c r="AA30" s="5"/>
      <c r="AB30" s="118">
        <v>25</v>
      </c>
      <c r="AC30" t="s">
        <v>165</v>
      </c>
      <c r="AD30">
        <v>1975</v>
      </c>
      <c r="AE30" s="78" t="s">
        <v>605</v>
      </c>
      <c r="AF30" s="141">
        <v>0.029675925925925925</v>
      </c>
      <c r="AG30" s="99">
        <f t="shared" si="11"/>
        <v>0.002606581108996568</v>
      </c>
      <c r="AH30">
        <v>20</v>
      </c>
      <c r="AI30" t="s">
        <v>148</v>
      </c>
      <c r="AJ30">
        <v>1963</v>
      </c>
      <c r="AK30" s="152">
        <v>0.02925925925925926</v>
      </c>
      <c r="AL30" s="2">
        <f t="shared" si="5"/>
        <v>0.002514762291298604</v>
      </c>
      <c r="AM30" s="13" t="s">
        <v>149</v>
      </c>
      <c r="AN30" s="43">
        <f>AL30/AG29</f>
        <v>0.9696907622532144</v>
      </c>
      <c r="AO30">
        <v>20</v>
      </c>
      <c r="AP30" s="3" t="s">
        <v>2177</v>
      </c>
      <c r="AQ30" s="302">
        <v>1990</v>
      </c>
      <c r="AR30" s="2">
        <v>0.02990740740740741</v>
      </c>
      <c r="AS30" s="13" t="s">
        <v>567</v>
      </c>
      <c r="AT30" s="2">
        <f t="shared" si="6"/>
        <v>0.0025704690509159786</v>
      </c>
      <c r="AU30" s="44">
        <f>AR30/AK55</f>
        <v>0.9451353328456474</v>
      </c>
      <c r="AV30" s="254">
        <v>20</v>
      </c>
      <c r="AW30" s="248" t="s">
        <v>1208</v>
      </c>
      <c r="AX30" s="263" t="s">
        <v>1240</v>
      </c>
      <c r="AY30" s="248" t="s">
        <v>1241</v>
      </c>
      <c r="AZ30" s="255">
        <v>0.02935185185185185</v>
      </c>
      <c r="BA30" s="259">
        <f t="shared" si="12"/>
        <v>0.0025033562346995185</v>
      </c>
      <c r="BB30" s="264">
        <f>BA30/AT21</f>
        <v>1.0002122026704996</v>
      </c>
      <c r="BC30" s="260"/>
      <c r="BF30" s="2"/>
      <c r="BH30" s="222"/>
      <c r="BI30" s="26"/>
      <c r="BK30" s="23"/>
      <c r="BL30" s="23"/>
      <c r="BM30" s="24"/>
      <c r="BN30" s="24"/>
      <c r="BO30" s="24"/>
      <c r="BP30" s="24"/>
      <c r="BQ30" s="24"/>
      <c r="BR30" s="24"/>
      <c r="BS30" s="24"/>
      <c r="BT30" s="279">
        <v>26</v>
      </c>
      <c r="BU30" s="280" t="s">
        <v>1908</v>
      </c>
      <c r="BV30" s="280" t="s">
        <v>1646</v>
      </c>
      <c r="BW30" s="280" t="s">
        <v>1227</v>
      </c>
      <c r="BX30" s="281">
        <v>0.01355324074074074</v>
      </c>
      <c r="BY30" s="77">
        <f t="shared" si="4"/>
        <v>0.0027614589936309575</v>
      </c>
      <c r="BZ30" s="77">
        <f t="shared" si="0"/>
        <v>0.002859108325834239</v>
      </c>
      <c r="CA30" s="77">
        <f t="shared" si="1"/>
        <v>0.03352304512040645</v>
      </c>
      <c r="CB30" s="2">
        <f t="shared" si="2"/>
        <v>0.03436112124841661</v>
      </c>
      <c r="CC30" s="2">
        <f t="shared" si="3"/>
        <v>0.0029305860339800946</v>
      </c>
    </row>
    <row r="31" spans="1:81" ht="12.75">
      <c r="A31" s="15">
        <v>16</v>
      </c>
      <c r="B31" s="15"/>
      <c r="C31" s="15"/>
      <c r="D31" s="232"/>
      <c r="E31" s="232"/>
      <c r="F31" s="232"/>
      <c r="G31" t="s">
        <v>1053</v>
      </c>
      <c r="H31">
        <v>1969</v>
      </c>
      <c r="I31" s="11">
        <f t="shared" si="15"/>
        <v>22</v>
      </c>
      <c r="J31" s="13" t="s">
        <v>1055</v>
      </c>
      <c r="K31" s="174">
        <v>0.028784722222222225</v>
      </c>
      <c r="L31" s="2">
        <f t="shared" si="7"/>
        <v>0.0023887736284001846</v>
      </c>
      <c r="M31" s="136">
        <v>25</v>
      </c>
      <c r="N31" s="200" t="s">
        <v>1024</v>
      </c>
      <c r="O31" s="46">
        <v>1971</v>
      </c>
      <c r="P31" s="11">
        <f t="shared" si="8"/>
        <v>22</v>
      </c>
      <c r="Q31" s="123" t="s">
        <v>852</v>
      </c>
      <c r="R31" s="137">
        <v>0.03043981481481482</v>
      </c>
      <c r="S31" s="273">
        <f t="shared" si="14"/>
        <v>0.002526125710773014</v>
      </c>
      <c r="T31" s="160"/>
      <c r="U31" s="5">
        <v>27</v>
      </c>
      <c r="V31" s="60" t="s">
        <v>949</v>
      </c>
      <c r="W31" s="161">
        <v>1976</v>
      </c>
      <c r="X31" t="s">
        <v>950</v>
      </c>
      <c r="Y31" s="2">
        <v>0.030567129629629628</v>
      </c>
      <c r="Z31" s="2">
        <f t="shared" si="10"/>
        <v>0.002536691255570923</v>
      </c>
      <c r="AA31" s="5"/>
      <c r="AB31" s="118">
        <v>26</v>
      </c>
      <c r="AC31" t="s">
        <v>168</v>
      </c>
      <c r="AD31" s="44">
        <v>1988</v>
      </c>
      <c r="AE31" s="7" t="s">
        <v>615</v>
      </c>
      <c r="AF31" s="141">
        <v>0.029768518518518517</v>
      </c>
      <c r="AG31" s="99">
        <f t="shared" si="11"/>
        <v>0.0026147139673709722</v>
      </c>
      <c r="AH31">
        <v>21</v>
      </c>
      <c r="AI31" s="3" t="s">
        <v>2170</v>
      </c>
      <c r="AJ31" s="44">
        <v>1988</v>
      </c>
      <c r="AK31" s="152">
        <v>0.02939814814814815</v>
      </c>
      <c r="AL31" s="2">
        <f t="shared" si="5"/>
        <v>0.002526699454073756</v>
      </c>
      <c r="AM31" s="13" t="s">
        <v>150</v>
      </c>
      <c r="AN31" s="43"/>
      <c r="AO31">
        <v>21</v>
      </c>
      <c r="AP31" t="s">
        <v>2179</v>
      </c>
      <c r="AQ31">
        <v>1972</v>
      </c>
      <c r="AR31" s="2">
        <v>0.030115740740740738</v>
      </c>
      <c r="AS31" s="13" t="s">
        <v>2180</v>
      </c>
      <c r="AT31" s="2">
        <f t="shared" si="6"/>
        <v>0.0025883747950787056</v>
      </c>
      <c r="AV31" s="254">
        <v>21</v>
      </c>
      <c r="AW31" s="248" t="s">
        <v>1208</v>
      </c>
      <c r="AX31" s="248" t="s">
        <v>1242</v>
      </c>
      <c r="AY31" s="248" t="s">
        <v>1243</v>
      </c>
      <c r="AZ31" s="255">
        <v>0.029456018518518517</v>
      </c>
      <c r="BA31" s="259">
        <f t="shared" si="12"/>
        <v>0.0025122403853747137</v>
      </c>
      <c r="BB31" s="260"/>
      <c r="BC31" s="260"/>
      <c r="BE31" s="2"/>
      <c r="BF31" s="2"/>
      <c r="BH31" s="222"/>
      <c r="BI31" s="318"/>
      <c r="BK31" s="23"/>
      <c r="BL31" s="23"/>
      <c r="BM31" s="24"/>
      <c r="BN31" s="24"/>
      <c r="BO31" s="24"/>
      <c r="BP31" s="24"/>
      <c r="BQ31" s="24"/>
      <c r="BR31" s="24"/>
      <c r="BS31" s="24"/>
      <c r="BT31" s="279">
        <v>27</v>
      </c>
      <c r="BU31" s="280" t="s">
        <v>1908</v>
      </c>
      <c r="BV31" s="280" t="s">
        <v>1647</v>
      </c>
      <c r="BW31" s="280" t="s">
        <v>1250</v>
      </c>
      <c r="BX31" s="281">
        <v>0.013622685185185184</v>
      </c>
      <c r="BY31" s="77">
        <f t="shared" si="4"/>
        <v>0.002775608228440339</v>
      </c>
      <c r="BZ31" s="77">
        <f t="shared" si="0"/>
        <v>0.002873757898810332</v>
      </c>
      <c r="CA31" s="77">
        <f t="shared" si="1"/>
        <v>0.03369481136355114</v>
      </c>
      <c r="CB31" s="2">
        <f t="shared" si="2"/>
        <v>0.034537181647639914</v>
      </c>
      <c r="CC31" s="2">
        <f t="shared" si="3"/>
        <v>0.00294560184628059</v>
      </c>
    </row>
    <row r="32" spans="1:81" ht="12.75">
      <c r="A32" s="15"/>
      <c r="B32" s="235">
        <v>3</v>
      </c>
      <c r="C32" s="15"/>
      <c r="D32" s="232"/>
      <c r="E32" s="232"/>
      <c r="F32" s="232"/>
      <c r="G32" s="220" t="s">
        <v>666</v>
      </c>
      <c r="H32" s="219">
        <v>1945</v>
      </c>
      <c r="I32" s="11">
        <f t="shared" si="15"/>
        <v>46</v>
      </c>
      <c r="J32" s="13" t="s">
        <v>1090</v>
      </c>
      <c r="K32" s="174">
        <v>0.028993055555555553</v>
      </c>
      <c r="L32" s="2">
        <f t="shared" si="7"/>
        <v>0.002406062701705855</v>
      </c>
      <c r="M32" s="118">
        <v>26</v>
      </c>
      <c r="N32" t="s">
        <v>813</v>
      </c>
      <c r="O32" s="3" t="s">
        <v>814</v>
      </c>
      <c r="P32" s="11" t="e">
        <f t="shared" si="8"/>
        <v>#VALUE!</v>
      </c>
      <c r="Q32" s="13" t="s">
        <v>781</v>
      </c>
      <c r="R32" s="78">
        <v>0.03072916666666667</v>
      </c>
      <c r="S32" s="2">
        <f t="shared" si="14"/>
        <v>0.0025501383125864454</v>
      </c>
      <c r="T32" s="5"/>
      <c r="U32" s="5">
        <v>28</v>
      </c>
      <c r="V32" s="5" t="s">
        <v>666</v>
      </c>
      <c r="W32" s="161">
        <v>1945</v>
      </c>
      <c r="X32" s="13" t="s">
        <v>665</v>
      </c>
      <c r="Y32" s="2">
        <v>0.0305787037037037</v>
      </c>
      <c r="Z32" s="2">
        <f t="shared" si="10"/>
        <v>0.0025376517596434607</v>
      </c>
      <c r="AA32" s="5">
        <f>Z32/S33</f>
        <v>0.9913696060037525</v>
      </c>
      <c r="AB32" s="118">
        <v>27</v>
      </c>
      <c r="AC32" s="3" t="s">
        <v>2213</v>
      </c>
      <c r="AD32">
        <v>1972</v>
      </c>
      <c r="AE32" s="13" t="s">
        <v>606</v>
      </c>
      <c r="AF32" s="141">
        <v>0.02990740740740741</v>
      </c>
      <c r="AG32" s="99">
        <f t="shared" si="11"/>
        <v>0.0026269132549325788</v>
      </c>
      <c r="AH32">
        <v>22</v>
      </c>
      <c r="AI32" t="s">
        <v>151</v>
      </c>
      <c r="AJ32" s="3">
        <v>1987</v>
      </c>
      <c r="AK32" s="152">
        <v>0.02974537037037037</v>
      </c>
      <c r="AL32" s="2">
        <f t="shared" si="5"/>
        <v>0.002556542361011635</v>
      </c>
      <c r="AM32" s="13" t="s">
        <v>152</v>
      </c>
      <c r="AN32" s="43"/>
      <c r="AO32">
        <v>22</v>
      </c>
      <c r="AP32" t="s">
        <v>2181</v>
      </c>
      <c r="AQ32" s="3">
        <v>1987</v>
      </c>
      <c r="AR32" s="2">
        <v>0.030324074074074073</v>
      </c>
      <c r="AS32" s="13" t="s">
        <v>2182</v>
      </c>
      <c r="AT32" s="2">
        <f t="shared" si="6"/>
        <v>0.002606280539241433</v>
      </c>
      <c r="AV32" s="254">
        <v>22</v>
      </c>
      <c r="AW32" s="265" t="s">
        <v>1221</v>
      </c>
      <c r="AX32" s="248" t="s">
        <v>1244</v>
      </c>
      <c r="AY32" s="248" t="s">
        <v>1245</v>
      </c>
      <c r="AZ32" s="255">
        <v>0.029768518518518517</v>
      </c>
      <c r="BA32" s="259">
        <f t="shared" si="12"/>
        <v>0.0025388928374003</v>
      </c>
      <c r="BB32" s="260"/>
      <c r="BC32" s="260"/>
      <c r="BE32" s="2"/>
      <c r="BF32" s="2"/>
      <c r="BI32" s="26"/>
      <c r="BK32" s="23"/>
      <c r="BL32" s="23"/>
      <c r="BM32" s="24"/>
      <c r="BN32" s="24"/>
      <c r="BO32" s="24"/>
      <c r="BP32" s="24"/>
      <c r="BQ32" s="24"/>
      <c r="BR32" s="24"/>
      <c r="BS32" s="24"/>
      <c r="BT32" s="279">
        <v>28</v>
      </c>
      <c r="BU32" s="280" t="s">
        <v>1908</v>
      </c>
      <c r="BV32" s="280" t="s">
        <v>1648</v>
      </c>
      <c r="BW32" s="280" t="s">
        <v>654</v>
      </c>
      <c r="BX32" s="281">
        <v>0.013668981481481482</v>
      </c>
      <c r="BY32" s="77">
        <f t="shared" si="4"/>
        <v>0.0027850410516465935</v>
      </c>
      <c r="BZ32" s="77">
        <f t="shared" si="0"/>
        <v>0.002883524280794395</v>
      </c>
      <c r="CA32" s="77">
        <f t="shared" si="1"/>
        <v>0.03380932219231428</v>
      </c>
      <c r="CB32" s="2">
        <f t="shared" si="2"/>
        <v>0.03465455524712213</v>
      </c>
      <c r="CC32" s="2">
        <f t="shared" si="3"/>
        <v>0.0029556123878142545</v>
      </c>
    </row>
    <row r="33" spans="1:81" ht="12.75">
      <c r="A33" s="15">
        <v>17</v>
      </c>
      <c r="B33" s="15"/>
      <c r="C33" s="15"/>
      <c r="D33" s="232"/>
      <c r="E33" s="232"/>
      <c r="F33" s="232"/>
      <c r="G33" t="s">
        <v>1056</v>
      </c>
      <c r="H33">
        <v>1969</v>
      </c>
      <c r="I33" s="11">
        <f t="shared" si="15"/>
        <v>22</v>
      </c>
      <c r="J33" s="13" t="s">
        <v>1057</v>
      </c>
      <c r="K33" s="174">
        <v>0.028993055555555553</v>
      </c>
      <c r="L33" s="2">
        <f t="shared" si="7"/>
        <v>0.002406062701705855</v>
      </c>
      <c r="M33" s="118">
        <v>28</v>
      </c>
      <c r="N33" t="s">
        <v>666</v>
      </c>
      <c r="O33" s="44">
        <v>1945</v>
      </c>
      <c r="P33" s="11">
        <f t="shared" si="8"/>
        <v>48</v>
      </c>
      <c r="Q33" s="13" t="s">
        <v>665</v>
      </c>
      <c r="R33" s="78">
        <v>0.030844907407407404</v>
      </c>
      <c r="S33" s="2">
        <f t="shared" si="14"/>
        <v>0.0025597433533118175</v>
      </c>
      <c r="T33" s="5">
        <f>S33/L32</f>
        <v>1.0638722554890219</v>
      </c>
      <c r="U33">
        <v>30</v>
      </c>
      <c r="V33" t="s">
        <v>951</v>
      </c>
      <c r="W33">
        <v>1973</v>
      </c>
      <c r="X33" t="s">
        <v>939</v>
      </c>
      <c r="Y33" s="2">
        <v>0.030625</v>
      </c>
      <c r="Z33" s="2">
        <f t="shared" si="10"/>
        <v>0.0025414937759336096</v>
      </c>
      <c r="AA33" s="5"/>
      <c r="AB33" s="118">
        <v>28</v>
      </c>
      <c r="AC33" s="3" t="s">
        <v>2175</v>
      </c>
      <c r="AD33">
        <v>1978</v>
      </c>
      <c r="AE33" s="13" t="s">
        <v>607</v>
      </c>
      <c r="AF33" s="141">
        <v>0.030104166666666668</v>
      </c>
      <c r="AG33" s="99">
        <f t="shared" si="11"/>
        <v>0.0026441955789781877</v>
      </c>
      <c r="AH33">
        <v>23</v>
      </c>
      <c r="AI33" t="s">
        <v>153</v>
      </c>
      <c r="AJ33" s="3">
        <v>1988</v>
      </c>
      <c r="AK33" s="152">
        <v>0.029756944444444447</v>
      </c>
      <c r="AL33" s="2">
        <f t="shared" si="5"/>
        <v>0.002557537124576231</v>
      </c>
      <c r="AM33" s="13" t="s">
        <v>150</v>
      </c>
      <c r="AN33" s="43"/>
      <c r="AO33">
        <v>23</v>
      </c>
      <c r="AP33" t="s">
        <v>2183</v>
      </c>
      <c r="AQ33">
        <v>1981</v>
      </c>
      <c r="AR33" s="2">
        <v>0.03043981481481482</v>
      </c>
      <c r="AS33" s="13" t="s">
        <v>2184</v>
      </c>
      <c r="AT33" s="2">
        <f t="shared" si="6"/>
        <v>0.002616228174887393</v>
      </c>
      <c r="AV33" s="254">
        <v>23</v>
      </c>
      <c r="AW33" s="265" t="s">
        <v>1221</v>
      </c>
      <c r="AX33" s="248" t="s">
        <v>1246</v>
      </c>
      <c r="AY33" s="248" t="s">
        <v>1247</v>
      </c>
      <c r="AZ33" s="255">
        <v>0.029861111111111113</v>
      </c>
      <c r="BA33" s="285">
        <f t="shared" si="12"/>
        <v>0.0025467898602226963</v>
      </c>
      <c r="BB33" s="260"/>
      <c r="BC33" s="260"/>
      <c r="BF33" s="2"/>
      <c r="BI33" s="26"/>
      <c r="BK33" s="23"/>
      <c r="BL33" s="23"/>
      <c r="BM33" s="24"/>
      <c r="BN33" s="24"/>
      <c r="BO33" s="24"/>
      <c r="BP33" s="24"/>
      <c r="BQ33" s="24"/>
      <c r="BR33" s="24"/>
      <c r="BS33" s="24"/>
      <c r="BT33" s="279">
        <v>29</v>
      </c>
      <c r="BU33" s="280" t="s">
        <v>1908</v>
      </c>
      <c r="BV33" s="280" t="s">
        <v>1649</v>
      </c>
      <c r="BW33" s="280" t="s">
        <v>1250</v>
      </c>
      <c r="BX33" s="281">
        <v>0.01375</v>
      </c>
      <c r="BY33" s="77">
        <f t="shared" si="4"/>
        <v>0.0028015484922575386</v>
      </c>
      <c r="BZ33" s="77">
        <f t="shared" si="0"/>
        <v>0.002900615449266504</v>
      </c>
      <c r="CA33" s="77">
        <f t="shared" si="1"/>
        <v>0.034009716142649755</v>
      </c>
      <c r="CB33" s="2">
        <f t="shared" si="2"/>
        <v>0.034859959046216</v>
      </c>
      <c r="CC33" s="2">
        <f t="shared" si="3"/>
        <v>0.0029731308354981664</v>
      </c>
    </row>
    <row r="34" spans="1:81" ht="12.75">
      <c r="A34" s="15">
        <v>18</v>
      </c>
      <c r="B34" s="15"/>
      <c r="C34" s="15"/>
      <c r="D34" s="232"/>
      <c r="E34" s="232"/>
      <c r="F34" s="232"/>
      <c r="G34" t="s">
        <v>1058</v>
      </c>
      <c r="H34">
        <v>1959</v>
      </c>
      <c r="I34" s="11">
        <f t="shared" si="15"/>
        <v>32</v>
      </c>
      <c r="J34" s="13" t="s">
        <v>1041</v>
      </c>
      <c r="K34" s="174">
        <v>0.029166666666666664</v>
      </c>
      <c r="L34" s="2">
        <f t="shared" si="7"/>
        <v>0.002420470262793914</v>
      </c>
      <c r="M34" s="118">
        <v>31</v>
      </c>
      <c r="N34" t="s">
        <v>646</v>
      </c>
      <c r="O34" s="44">
        <v>1951</v>
      </c>
      <c r="P34" s="11">
        <f t="shared" si="8"/>
        <v>42</v>
      </c>
      <c r="Q34" s="13" t="s">
        <v>782</v>
      </c>
      <c r="R34" s="78">
        <v>0.031041666666666665</v>
      </c>
      <c r="S34" s="2">
        <f t="shared" si="14"/>
        <v>0.002576071922544951</v>
      </c>
      <c r="T34" s="5"/>
      <c r="U34">
        <v>33</v>
      </c>
      <c r="V34" s="3" t="s">
        <v>952</v>
      </c>
      <c r="W34" s="6">
        <v>1955</v>
      </c>
      <c r="X34" t="s">
        <v>953</v>
      </c>
      <c r="Y34" s="2">
        <v>0.030648148148148147</v>
      </c>
      <c r="Z34" s="2">
        <f t="shared" si="10"/>
        <v>0.0025434147840786843</v>
      </c>
      <c r="AA34" s="5"/>
      <c r="AB34" s="118">
        <v>29</v>
      </c>
      <c r="AC34" s="3" t="s">
        <v>608</v>
      </c>
      <c r="AD34">
        <v>1982</v>
      </c>
      <c r="AE34" s="13" t="s">
        <v>609</v>
      </c>
      <c r="AF34" s="141">
        <v>0.030150462962962962</v>
      </c>
      <c r="AG34" s="99">
        <f t="shared" si="11"/>
        <v>0.00264826200816539</v>
      </c>
      <c r="AH34">
        <v>24</v>
      </c>
      <c r="AI34" t="s">
        <v>154</v>
      </c>
      <c r="AJ34">
        <v>1964</v>
      </c>
      <c r="AK34" s="152">
        <v>0.029768518518518517</v>
      </c>
      <c r="AL34" s="2">
        <f t="shared" si="5"/>
        <v>0.0025585318881408267</v>
      </c>
      <c r="AM34" s="13" t="s">
        <v>155</v>
      </c>
      <c r="AN34" s="43"/>
      <c r="AO34">
        <v>24</v>
      </c>
      <c r="AP34" t="s">
        <v>2185</v>
      </c>
      <c r="AQ34">
        <v>1964</v>
      </c>
      <c r="AR34" s="2">
        <v>0.030497685185185183</v>
      </c>
      <c r="AS34" s="13" t="s">
        <v>2186</v>
      </c>
      <c r="AT34" s="2">
        <f t="shared" si="6"/>
        <v>0.0026212019927103723</v>
      </c>
      <c r="AV34" s="254">
        <v>24</v>
      </c>
      <c r="AW34" s="248" t="s">
        <v>1208</v>
      </c>
      <c r="AX34" s="248" t="s">
        <v>1248</v>
      </c>
      <c r="AY34" s="248" t="s">
        <v>135</v>
      </c>
      <c r="AZ34" s="255">
        <v>0.029953703703703705</v>
      </c>
      <c r="BA34" s="259">
        <f t="shared" si="12"/>
        <v>0.0025546868830450924</v>
      </c>
      <c r="BB34" s="260"/>
      <c r="BC34" s="260">
        <f>BA34/AL18</f>
        <v>1.0718425520857437</v>
      </c>
      <c r="BF34" s="2"/>
      <c r="BI34" s="26"/>
      <c r="BK34" s="23"/>
      <c r="BL34" s="23"/>
      <c r="BM34" s="24"/>
      <c r="BN34" s="24"/>
      <c r="BO34" s="24"/>
      <c r="BP34" s="24"/>
      <c r="BQ34" s="24"/>
      <c r="BR34" s="24"/>
      <c r="BS34" s="24"/>
      <c r="BT34" s="279">
        <v>30</v>
      </c>
      <c r="BU34" s="280" t="s">
        <v>1908</v>
      </c>
      <c r="BV34" s="263" t="s">
        <v>1650</v>
      </c>
      <c r="BW34" s="280" t="s">
        <v>1320</v>
      </c>
      <c r="BX34" s="281">
        <v>0.013842592592592594</v>
      </c>
      <c r="BY34" s="77">
        <f t="shared" si="4"/>
        <v>0.0028204141386700475</v>
      </c>
      <c r="BZ34" s="77">
        <f t="shared" si="0"/>
        <v>0.0029201482132346283</v>
      </c>
      <c r="CA34" s="77">
        <f t="shared" si="1"/>
        <v>0.034238737800176014</v>
      </c>
      <c r="CB34" s="2">
        <f t="shared" si="2"/>
        <v>0.035094706245180414</v>
      </c>
      <c r="CC34" s="2">
        <f t="shared" si="3"/>
        <v>0.002993151918565494</v>
      </c>
    </row>
    <row r="35" spans="1:81" ht="12.75">
      <c r="A35" s="15">
        <v>19</v>
      </c>
      <c r="B35" s="15"/>
      <c r="C35" s="15"/>
      <c r="D35" s="232"/>
      <c r="E35" s="232"/>
      <c r="F35" s="232"/>
      <c r="G35" s="3" t="s">
        <v>761</v>
      </c>
      <c r="H35">
        <v>1967</v>
      </c>
      <c r="I35" s="11">
        <f t="shared" si="15"/>
        <v>24</v>
      </c>
      <c r="J35" s="66" t="s">
        <v>841</v>
      </c>
      <c r="K35" s="174">
        <v>0.029282407407407406</v>
      </c>
      <c r="L35" s="2">
        <f t="shared" si="7"/>
        <v>0.002430075303519287</v>
      </c>
      <c r="M35" s="118">
        <v>33</v>
      </c>
      <c r="N35" s="3" t="s">
        <v>783</v>
      </c>
      <c r="O35" s="44">
        <v>1949</v>
      </c>
      <c r="P35" s="11">
        <f t="shared" si="8"/>
        <v>44</v>
      </c>
      <c r="Q35" s="13" t="s">
        <v>784</v>
      </c>
      <c r="R35" s="78">
        <v>0.031145833333333334</v>
      </c>
      <c r="S35" s="2">
        <f t="shared" si="14"/>
        <v>0.002584716459197787</v>
      </c>
      <c r="T35" s="60">
        <f>S35/L77</f>
        <v>0.8925373134328357</v>
      </c>
      <c r="U35" s="5">
        <v>35</v>
      </c>
      <c r="V35" s="5" t="s">
        <v>820</v>
      </c>
      <c r="W35" s="5">
        <v>1974</v>
      </c>
      <c r="X35" s="13" t="s">
        <v>158</v>
      </c>
      <c r="Y35" s="2">
        <v>0.03074074074074074</v>
      </c>
      <c r="Z35" s="2">
        <f t="shared" si="10"/>
        <v>0.002551098816658982</v>
      </c>
      <c r="AA35" s="5"/>
      <c r="AB35" s="118">
        <v>31</v>
      </c>
      <c r="AC35" s="3" t="s">
        <v>2189</v>
      </c>
      <c r="AD35" s="3">
        <v>1956</v>
      </c>
      <c r="AE35" s="13" t="s">
        <v>163</v>
      </c>
      <c r="AF35" s="141">
        <v>0.03026620370370371</v>
      </c>
      <c r="AG35" s="99">
        <f t="shared" si="11"/>
        <v>0.0026584280811333956</v>
      </c>
      <c r="AH35">
        <v>25</v>
      </c>
      <c r="AI35" t="s">
        <v>156</v>
      </c>
      <c r="AJ35">
        <v>1984</v>
      </c>
      <c r="AK35" s="152">
        <v>0.029976851851851852</v>
      </c>
      <c r="AL35" s="2">
        <f t="shared" si="5"/>
        <v>0.002576437632303554</v>
      </c>
      <c r="AM35" s="13" t="s">
        <v>129</v>
      </c>
      <c r="AN35" s="43"/>
      <c r="AO35">
        <v>25</v>
      </c>
      <c r="AP35" s="127" t="s">
        <v>1134</v>
      </c>
      <c r="AQ35">
        <v>1988</v>
      </c>
      <c r="AR35" s="2">
        <v>0.030625</v>
      </c>
      <c r="AS35" s="7" t="s">
        <v>2165</v>
      </c>
      <c r="AT35" s="2">
        <f t="shared" si="6"/>
        <v>0.0026321443919209283</v>
      </c>
      <c r="AV35" s="254">
        <v>25</v>
      </c>
      <c r="AW35" s="248" t="s">
        <v>1208</v>
      </c>
      <c r="AX35" s="248" t="s">
        <v>1249</v>
      </c>
      <c r="AY35" s="248" t="s">
        <v>1250</v>
      </c>
      <c r="AZ35" s="255">
        <v>0.03</v>
      </c>
      <c r="BA35" s="259">
        <f t="shared" si="12"/>
        <v>0.0025586353944562898</v>
      </c>
      <c r="BB35" s="260"/>
      <c r="BC35" s="260"/>
      <c r="BF35" s="2"/>
      <c r="BI35" s="26"/>
      <c r="BK35" s="23"/>
      <c r="BL35" s="23"/>
      <c r="BM35" s="24"/>
      <c r="BN35" s="24"/>
      <c r="BO35" s="24"/>
      <c r="BP35" s="24"/>
      <c r="BQ35" s="24"/>
      <c r="BR35" s="24"/>
      <c r="BS35" s="24"/>
      <c r="BT35" s="279">
        <v>31</v>
      </c>
      <c r="BU35" s="280" t="s">
        <v>1908</v>
      </c>
      <c r="BV35" s="280" t="s">
        <v>1651</v>
      </c>
      <c r="BW35" s="280" t="s">
        <v>158</v>
      </c>
      <c r="BX35" s="281">
        <v>0.013888888888888888</v>
      </c>
      <c r="BY35" s="77">
        <f t="shared" si="4"/>
        <v>0.0028298469618763013</v>
      </c>
      <c r="BZ35" s="77">
        <f t="shared" si="0"/>
        <v>0.0029299145952186904</v>
      </c>
      <c r="CA35" s="77">
        <f t="shared" si="1"/>
        <v>0.03435324862893915</v>
      </c>
      <c r="CB35" s="2">
        <f t="shared" si="2"/>
        <v>0.035212079844662625</v>
      </c>
      <c r="CC35" s="2">
        <f t="shared" si="3"/>
        <v>0.0030031624600991578</v>
      </c>
    </row>
    <row r="36" spans="1:81" ht="12.75">
      <c r="A36" s="15">
        <v>20</v>
      </c>
      <c r="B36" s="15"/>
      <c r="C36" s="15"/>
      <c r="D36" s="232"/>
      <c r="E36" s="232"/>
      <c r="F36" s="232"/>
      <c r="G36" t="s">
        <v>767</v>
      </c>
      <c r="H36">
        <v>1964</v>
      </c>
      <c r="I36" s="11">
        <f t="shared" si="15"/>
        <v>27</v>
      </c>
      <c r="J36" s="78" t="s">
        <v>768</v>
      </c>
      <c r="K36" s="174">
        <v>0.029282407407407406</v>
      </c>
      <c r="L36" s="2">
        <f t="shared" si="7"/>
        <v>0.002430075303519287</v>
      </c>
      <c r="M36" s="118">
        <v>34</v>
      </c>
      <c r="N36" s="3" t="s">
        <v>165</v>
      </c>
      <c r="O36">
        <v>1975</v>
      </c>
      <c r="P36" s="11">
        <f t="shared" si="8"/>
        <v>18</v>
      </c>
      <c r="Q36" s="66" t="s">
        <v>841</v>
      </c>
      <c r="R36" s="78">
        <v>0.03119212962962963</v>
      </c>
      <c r="S36" s="2">
        <f t="shared" si="14"/>
        <v>0.002588558475487936</v>
      </c>
      <c r="T36" s="5">
        <f>S36/L59</f>
        <v>0.9666427546628406</v>
      </c>
      <c r="U36" s="5">
        <v>40</v>
      </c>
      <c r="V36" s="5" t="s">
        <v>664</v>
      </c>
      <c r="W36" s="161">
        <v>1945</v>
      </c>
      <c r="X36" s="2" t="s">
        <v>158</v>
      </c>
      <c r="Y36" s="2">
        <v>0.03130787037037037</v>
      </c>
      <c r="Z36" s="2">
        <f t="shared" si="10"/>
        <v>0.0025981635162133083</v>
      </c>
      <c r="AA36" s="5">
        <f>Z36/S33</f>
        <v>1.0150093808630394</v>
      </c>
      <c r="AB36" s="118">
        <v>32</v>
      </c>
      <c r="AC36" t="s">
        <v>162</v>
      </c>
      <c r="AD36">
        <v>1962</v>
      </c>
      <c r="AE36" s="13" t="s">
        <v>129</v>
      </c>
      <c r="AF36" s="141">
        <v>0.030358796296296297</v>
      </c>
      <c r="AG36" s="99">
        <f t="shared" si="11"/>
        <v>0.0026665609395077994</v>
      </c>
      <c r="AH36">
        <v>26</v>
      </c>
      <c r="AI36" s="122" t="s">
        <v>157</v>
      </c>
      <c r="AJ36">
        <v>1977</v>
      </c>
      <c r="AK36" s="151">
        <v>0.030034722222222223</v>
      </c>
      <c r="AL36" s="2">
        <f t="shared" si="5"/>
        <v>0.002581411450126534</v>
      </c>
      <c r="AM36" s="13" t="s">
        <v>158</v>
      </c>
      <c r="AN36" s="43">
        <f>AL36/AG40</f>
        <v>0.9471247716065898</v>
      </c>
      <c r="AO36">
        <v>26</v>
      </c>
      <c r="AP36" t="s">
        <v>2187</v>
      </c>
      <c r="AQ36">
        <v>1969</v>
      </c>
      <c r="AR36" s="2">
        <v>0.030694444444444444</v>
      </c>
      <c r="AS36" s="13" t="s">
        <v>2188</v>
      </c>
      <c r="AT36" s="2">
        <f t="shared" si="6"/>
        <v>0.0026381129733085043</v>
      </c>
      <c r="AV36" s="254">
        <v>26</v>
      </c>
      <c r="AW36" s="263" t="s">
        <v>1237</v>
      </c>
      <c r="AX36" s="248" t="s">
        <v>1037</v>
      </c>
      <c r="AY36" s="248" t="s">
        <v>1227</v>
      </c>
      <c r="AZ36" s="255">
        <v>0.030115740740740738</v>
      </c>
      <c r="BA36" s="259">
        <f t="shared" si="12"/>
        <v>0.002568506672984285</v>
      </c>
      <c r="BB36" s="260"/>
      <c r="BC36" s="260">
        <f>BA36/AL30</f>
        <v>1.0213715554236054</v>
      </c>
      <c r="BF36" s="2"/>
      <c r="BI36" s="26"/>
      <c r="BJ36" s="2">
        <v>0.02082175925925926</v>
      </c>
      <c r="BK36" s="23">
        <f>BJ36/7.5</f>
        <v>0.0027762345679012345</v>
      </c>
      <c r="BL36" s="23"/>
      <c r="BM36" s="24"/>
      <c r="BN36" s="24"/>
      <c r="BO36" s="24"/>
      <c r="BP36" s="24"/>
      <c r="BQ36" s="24"/>
      <c r="BR36" s="24"/>
      <c r="BS36" s="24"/>
      <c r="BT36" s="279">
        <v>32</v>
      </c>
      <c r="BU36" s="280" t="s">
        <v>1908</v>
      </c>
      <c r="BV36" s="280" t="s">
        <v>1652</v>
      </c>
      <c r="BW36" s="280" t="s">
        <v>1225</v>
      </c>
      <c r="BX36" s="281">
        <v>0.013935185185185184</v>
      </c>
      <c r="BY36" s="77">
        <f t="shared" si="4"/>
        <v>0.0028392797850825555</v>
      </c>
      <c r="BZ36" s="77">
        <f t="shared" si="0"/>
        <v>0.0029396809772027524</v>
      </c>
      <c r="CA36" s="77">
        <f t="shared" si="1"/>
        <v>0.03446775945770227</v>
      </c>
      <c r="CB36" s="2">
        <f t="shared" si="2"/>
        <v>0.03532945344414483</v>
      </c>
      <c r="CC36" s="2">
        <f t="shared" si="3"/>
        <v>0.003013173001632821</v>
      </c>
    </row>
    <row r="37" spans="1:81" ht="25.5">
      <c r="A37" s="15">
        <v>21</v>
      </c>
      <c r="B37" s="15"/>
      <c r="C37" s="15"/>
      <c r="D37" s="232"/>
      <c r="E37" s="232"/>
      <c r="F37" s="232"/>
      <c r="G37" t="s">
        <v>1059</v>
      </c>
      <c r="H37">
        <v>1959</v>
      </c>
      <c r="I37" s="11">
        <f t="shared" si="15"/>
        <v>32</v>
      </c>
      <c r="J37" s="13" t="s">
        <v>1060</v>
      </c>
      <c r="K37" s="174">
        <v>0.029283564814814814</v>
      </c>
      <c r="L37" s="2">
        <f t="shared" si="7"/>
        <v>0.0024301713539265405</v>
      </c>
      <c r="M37" s="118">
        <v>35</v>
      </c>
      <c r="N37" s="3" t="s">
        <v>2213</v>
      </c>
      <c r="O37">
        <v>1972</v>
      </c>
      <c r="P37" s="11">
        <f t="shared" si="8"/>
        <v>21</v>
      </c>
      <c r="Q37" s="66" t="s">
        <v>842</v>
      </c>
      <c r="R37" s="78">
        <v>0.03125</v>
      </c>
      <c r="S37" s="2">
        <f t="shared" si="14"/>
        <v>0.0025933609958506223</v>
      </c>
      <c r="T37" s="5"/>
      <c r="U37" s="5">
        <v>46</v>
      </c>
      <c r="V37" s="5" t="s">
        <v>653</v>
      </c>
      <c r="W37" s="5">
        <v>1957</v>
      </c>
      <c r="X37" s="2" t="s">
        <v>291</v>
      </c>
      <c r="Y37" s="2">
        <v>1.9</v>
      </c>
      <c r="Z37" s="2">
        <f t="shared" si="10"/>
        <v>0.15767634854771784</v>
      </c>
      <c r="AA37" s="5"/>
      <c r="AB37" s="118">
        <v>33</v>
      </c>
      <c r="AC37" t="s">
        <v>160</v>
      </c>
      <c r="AD37">
        <v>1966</v>
      </c>
      <c r="AE37" s="13" t="s">
        <v>161</v>
      </c>
      <c r="AF37" s="141">
        <v>0.030474537037037036</v>
      </c>
      <c r="AG37" s="99">
        <f t="shared" si="11"/>
        <v>0.0026767270124758045</v>
      </c>
      <c r="AH37">
        <v>27</v>
      </c>
      <c r="AI37" s="3" t="s">
        <v>2166</v>
      </c>
      <c r="AJ37">
        <v>1955</v>
      </c>
      <c r="AK37" s="174">
        <v>0.03006944444444444</v>
      </c>
      <c r="AL37" s="2">
        <f t="shared" si="5"/>
        <v>0.0025843957408203215</v>
      </c>
      <c r="AM37" t="s">
        <v>1195</v>
      </c>
      <c r="AO37">
        <v>27</v>
      </c>
      <c r="AP37" s="3" t="s">
        <v>2189</v>
      </c>
      <c r="AQ37">
        <v>1956</v>
      </c>
      <c r="AR37" s="2">
        <v>0.03079861111111111</v>
      </c>
      <c r="AS37" s="13" t="s">
        <v>2190</v>
      </c>
      <c r="AT37" s="2">
        <f aca="true" t="shared" si="16" ref="AT37:AT68">AR37/11.635</f>
        <v>0.0026470658453898676</v>
      </c>
      <c r="AU37" s="64">
        <f>AR37/AK42</f>
        <v>1.006049149338374</v>
      </c>
      <c r="AV37" s="254">
        <v>27</v>
      </c>
      <c r="AW37" s="248" t="s">
        <v>1237</v>
      </c>
      <c r="AX37" s="263" t="s">
        <v>1251</v>
      </c>
      <c r="AY37" s="248" t="s">
        <v>1252</v>
      </c>
      <c r="AZ37" s="255">
        <v>0.030208333333333334</v>
      </c>
      <c r="BA37" s="259">
        <f t="shared" si="12"/>
        <v>0.002576403695806681</v>
      </c>
      <c r="BB37" s="260"/>
      <c r="BC37" s="260"/>
      <c r="BE37" s="2">
        <v>0.03685185185185185</v>
      </c>
      <c r="BF37" s="2">
        <f>BE37/12.5</f>
        <v>0.002948148148148148</v>
      </c>
      <c r="BG37" s="8">
        <f>BE37/BE37</f>
        <v>1</v>
      </c>
      <c r="BH37" s="7">
        <f>Sheet2!E36-BG37</f>
        <v>0</v>
      </c>
      <c r="BI37" s="26"/>
      <c r="BK37" s="23"/>
      <c r="BL37" s="23"/>
      <c r="BM37" s="24"/>
      <c r="BN37" s="24"/>
      <c r="BO37" s="24"/>
      <c r="BP37" s="24"/>
      <c r="BQ37" s="24"/>
      <c r="BR37" s="24"/>
      <c r="BS37" s="24"/>
      <c r="BT37" s="279">
        <v>33</v>
      </c>
      <c r="BU37" s="280" t="s">
        <v>1908</v>
      </c>
      <c r="BV37" s="280" t="s">
        <v>1653</v>
      </c>
      <c r="BW37" s="280" t="s">
        <v>1389</v>
      </c>
      <c r="BX37" s="281">
        <v>0.013958333333333335</v>
      </c>
      <c r="BY37" s="77">
        <f t="shared" si="4"/>
        <v>0.0028439961966856835</v>
      </c>
      <c r="BZ37" s="77">
        <f t="shared" si="0"/>
        <v>0.0029445641681947843</v>
      </c>
      <c r="CA37" s="77">
        <f t="shared" si="1"/>
        <v>0.03452501487208384</v>
      </c>
      <c r="CB37" s="2">
        <f t="shared" si="2"/>
        <v>0.03538814024388594</v>
      </c>
      <c r="CC37" s="2">
        <f t="shared" si="3"/>
        <v>0.0030181782723996534</v>
      </c>
    </row>
    <row r="38" spans="1:81" ht="12.75">
      <c r="A38" s="15">
        <v>22</v>
      </c>
      <c r="B38" s="15"/>
      <c r="C38" s="15"/>
      <c r="D38" s="232"/>
      <c r="E38" s="232"/>
      <c r="F38" s="232"/>
      <c r="G38" s="72" t="s">
        <v>2244</v>
      </c>
      <c r="H38" s="76">
        <v>1958</v>
      </c>
      <c r="I38" s="11">
        <f t="shared" si="15"/>
        <v>33</v>
      </c>
      <c r="J38" s="129" t="s">
        <v>2167</v>
      </c>
      <c r="K38" s="174">
        <v>0.029479166666666667</v>
      </c>
      <c r="L38" s="2">
        <f t="shared" si="7"/>
        <v>0.0024464038727524205</v>
      </c>
      <c r="M38" s="118">
        <v>40</v>
      </c>
      <c r="N38" t="s">
        <v>785</v>
      </c>
      <c r="O38">
        <v>1962</v>
      </c>
      <c r="P38" s="11">
        <f t="shared" si="8"/>
        <v>31</v>
      </c>
      <c r="Q38" s="13" t="s">
        <v>781</v>
      </c>
      <c r="R38" s="78">
        <v>0.03159722222222222</v>
      </c>
      <c r="S38" s="2">
        <f t="shared" si="14"/>
        <v>0.0026221761180267402</v>
      </c>
      <c r="T38" s="5"/>
      <c r="U38" s="5">
        <v>48</v>
      </c>
      <c r="V38" s="60" t="s">
        <v>165</v>
      </c>
      <c r="W38" s="5">
        <v>1975</v>
      </c>
      <c r="X38" s="2" t="s">
        <v>950</v>
      </c>
      <c r="Y38" s="2">
        <v>0.03197916666666666</v>
      </c>
      <c r="Z38" s="2">
        <f t="shared" si="10"/>
        <v>0.00265387275242047</v>
      </c>
      <c r="AA38" s="5"/>
      <c r="AB38" s="136">
        <v>37</v>
      </c>
      <c r="AC38" s="334" t="s">
        <v>610</v>
      </c>
      <c r="AD38" s="46">
        <v>1977</v>
      </c>
      <c r="AE38" s="137" t="s">
        <v>611</v>
      </c>
      <c r="AF38" s="143">
        <v>0.03091435185185185</v>
      </c>
      <c r="AG38" s="272">
        <f t="shared" si="11"/>
        <v>0.0027153580897542246</v>
      </c>
      <c r="AH38">
        <v>28</v>
      </c>
      <c r="AI38" t="s">
        <v>159</v>
      </c>
      <c r="AJ38">
        <v>1959</v>
      </c>
      <c r="AK38" s="152">
        <v>0.030150462962962962</v>
      </c>
      <c r="AL38" s="2">
        <f t="shared" si="5"/>
        <v>0.0025913590857724934</v>
      </c>
      <c r="AM38" s="13" t="s">
        <v>149</v>
      </c>
      <c r="AN38" s="43">
        <f>AL38/AG42</f>
        <v>0.9451340911187666</v>
      </c>
      <c r="AO38">
        <v>28</v>
      </c>
      <c r="AP38" s="3" t="s">
        <v>2191</v>
      </c>
      <c r="AR38" s="2">
        <v>0.030925925925925926</v>
      </c>
      <c r="AS38" s="13" t="s">
        <v>569</v>
      </c>
      <c r="AT38" s="2">
        <f t="shared" si="16"/>
        <v>0.0026580082446004236</v>
      </c>
      <c r="AU38" s="15">
        <f>AR38/AK27</f>
        <v>1.070941883767535</v>
      </c>
      <c r="AV38" s="254">
        <v>28</v>
      </c>
      <c r="AW38" s="265" t="s">
        <v>1221</v>
      </c>
      <c r="AX38" s="248" t="s">
        <v>1253</v>
      </c>
      <c r="AY38" s="248" t="s">
        <v>1227</v>
      </c>
      <c r="AZ38" s="255">
        <v>0.030243055555555554</v>
      </c>
      <c r="BA38" s="259">
        <f t="shared" si="12"/>
        <v>0.0025793650793650793</v>
      </c>
      <c r="BB38" s="260"/>
      <c r="BC38" s="260"/>
      <c r="BF38" s="2"/>
      <c r="BI38" s="26"/>
      <c r="BK38" s="23"/>
      <c r="BL38" s="23"/>
      <c r="BM38" s="24"/>
      <c r="BN38" s="24"/>
      <c r="BO38" s="24"/>
      <c r="BP38" s="24"/>
      <c r="BQ38" s="24"/>
      <c r="BR38" s="24"/>
      <c r="BS38" s="24"/>
      <c r="BT38" s="279">
        <v>34</v>
      </c>
      <c r="BU38" s="280" t="s">
        <v>1908</v>
      </c>
      <c r="BV38" s="280" t="s">
        <v>1654</v>
      </c>
      <c r="BW38" s="280" t="s">
        <v>1655</v>
      </c>
      <c r="BX38" s="281">
        <v>0.014039351851851851</v>
      </c>
      <c r="BY38" s="77">
        <f t="shared" si="4"/>
        <v>0.002860503637296628</v>
      </c>
      <c r="BZ38" s="77">
        <f t="shared" si="0"/>
        <v>0.002961655336666893</v>
      </c>
      <c r="CA38" s="77">
        <f t="shared" si="1"/>
        <v>0.03472540882241932</v>
      </c>
      <c r="CB38" s="2">
        <f t="shared" si="2"/>
        <v>0.0355935440429798</v>
      </c>
      <c r="CC38" s="2">
        <f t="shared" si="3"/>
        <v>0.003035696720083565</v>
      </c>
    </row>
    <row r="39" spans="1:81" ht="25.5">
      <c r="A39" s="15"/>
      <c r="B39" s="15"/>
      <c r="C39" s="15">
        <v>6</v>
      </c>
      <c r="D39" s="232"/>
      <c r="E39" s="232"/>
      <c r="F39" s="232"/>
      <c r="G39" t="s">
        <v>788</v>
      </c>
      <c r="H39" s="3">
        <v>1976</v>
      </c>
      <c r="I39" s="215">
        <f t="shared" si="15"/>
        <v>15</v>
      </c>
      <c r="J39" t="s">
        <v>1090</v>
      </c>
      <c r="K39" s="174">
        <v>0.029675925925925925</v>
      </c>
      <c r="L39" s="2">
        <f t="shared" si="7"/>
        <v>0.0024627324419855537</v>
      </c>
      <c r="M39" s="118">
        <v>45</v>
      </c>
      <c r="N39" s="3" t="s">
        <v>787</v>
      </c>
      <c r="O39" s="3">
        <v>1978</v>
      </c>
      <c r="P39" s="11">
        <f t="shared" si="8"/>
        <v>15</v>
      </c>
      <c r="Q39" s="13" t="s">
        <v>127</v>
      </c>
      <c r="R39" s="78">
        <v>0.03208333333333333</v>
      </c>
      <c r="S39" s="2">
        <f t="shared" si="14"/>
        <v>0.0026625172890733053</v>
      </c>
      <c r="T39" s="5"/>
      <c r="U39">
        <v>52</v>
      </c>
      <c r="V39" s="3" t="s">
        <v>954</v>
      </c>
      <c r="W39">
        <v>1975</v>
      </c>
      <c r="X39" t="s">
        <v>612</v>
      </c>
      <c r="Y39" s="2">
        <v>0.03211805555555556</v>
      </c>
      <c r="Z39" s="2">
        <f t="shared" si="10"/>
        <v>0.0026653988012909175</v>
      </c>
      <c r="AA39" s="5"/>
      <c r="AB39" s="118">
        <v>38</v>
      </c>
      <c r="AC39" t="s">
        <v>236</v>
      </c>
      <c r="AD39" s="3">
        <v>1985</v>
      </c>
      <c r="AE39" s="66" t="s">
        <v>631</v>
      </c>
      <c r="AF39" s="141">
        <v>0.030925925925925926</v>
      </c>
      <c r="AG39" s="99">
        <f t="shared" si="11"/>
        <v>0.0027163746970510255</v>
      </c>
      <c r="AH39">
        <v>29</v>
      </c>
      <c r="AI39" t="s">
        <v>160</v>
      </c>
      <c r="AJ39">
        <v>1966</v>
      </c>
      <c r="AK39" s="152">
        <v>0.030127314814814815</v>
      </c>
      <c r="AL39" s="2">
        <f t="shared" si="5"/>
        <v>0.0025893695586433015</v>
      </c>
      <c r="AM39" s="13" t="s">
        <v>161</v>
      </c>
      <c r="AN39" s="43">
        <f>AL39/AG37</f>
        <v>0.9673640780605032</v>
      </c>
      <c r="AO39">
        <v>29</v>
      </c>
      <c r="AP39" s="3" t="s">
        <v>2192</v>
      </c>
      <c r="AR39" s="2">
        <v>0.031030092592592592</v>
      </c>
      <c r="AS39" s="13" t="s">
        <v>568</v>
      </c>
      <c r="AT39" s="2">
        <f t="shared" si="16"/>
        <v>0.002666961116681787</v>
      </c>
      <c r="AV39" s="254">
        <v>29</v>
      </c>
      <c r="AW39" s="265" t="s">
        <v>1221</v>
      </c>
      <c r="AX39" s="248" t="s">
        <v>1254</v>
      </c>
      <c r="AY39" s="248" t="s">
        <v>1227</v>
      </c>
      <c r="AZ39" s="255">
        <v>0.030381944444444444</v>
      </c>
      <c r="BA39" s="259">
        <f t="shared" si="12"/>
        <v>0.002591210613598673</v>
      </c>
      <c r="BB39" s="260"/>
      <c r="BC39" s="260"/>
      <c r="BF39" s="2"/>
      <c r="BI39" s="26"/>
      <c r="BK39" s="23"/>
      <c r="BL39" s="23"/>
      <c r="BM39" s="24"/>
      <c r="BN39" s="24"/>
      <c r="BO39" s="24"/>
      <c r="BP39" s="24"/>
      <c r="BQ39" s="24"/>
      <c r="BR39" s="24"/>
      <c r="BS39" s="24"/>
      <c r="BT39" s="279">
        <v>35</v>
      </c>
      <c r="BU39" s="280" t="s">
        <v>1908</v>
      </c>
      <c r="BV39" s="280" t="s">
        <v>1656</v>
      </c>
      <c r="BW39" s="280" t="s">
        <v>1374</v>
      </c>
      <c r="BX39" s="281">
        <v>0.014097222222222221</v>
      </c>
      <c r="BY39" s="77">
        <f t="shared" si="4"/>
        <v>0.0028722946663044457</v>
      </c>
      <c r="BZ39" s="77">
        <f t="shared" si="0"/>
        <v>0.0029738633141469704</v>
      </c>
      <c r="CA39" s="77">
        <f t="shared" si="1"/>
        <v>0.03486854735837323</v>
      </c>
      <c r="CB39" s="2">
        <f t="shared" si="2"/>
        <v>0.035740261042332556</v>
      </c>
      <c r="CC39" s="2">
        <f t="shared" si="3"/>
        <v>0.0030482098970006444</v>
      </c>
    </row>
    <row r="40" spans="1:81" ht="25.5">
      <c r="A40" s="236"/>
      <c r="B40" s="236"/>
      <c r="C40" s="236"/>
      <c r="D40" s="237">
        <v>1</v>
      </c>
      <c r="E40" s="238"/>
      <c r="F40" s="238"/>
      <c r="G40" s="46" t="s">
        <v>1165</v>
      </c>
      <c r="H40" s="46">
        <v>1954</v>
      </c>
      <c r="I40" s="126">
        <f t="shared" si="15"/>
        <v>37</v>
      </c>
      <c r="J40" s="46" t="s">
        <v>1166</v>
      </c>
      <c r="K40" s="226">
        <v>0.029861111111111113</v>
      </c>
      <c r="L40" s="2">
        <f t="shared" si="7"/>
        <v>0.00247810050714615</v>
      </c>
      <c r="M40" s="118">
        <v>48</v>
      </c>
      <c r="N40" t="s">
        <v>786</v>
      </c>
      <c r="O40" s="3">
        <v>1975</v>
      </c>
      <c r="P40" s="11">
        <f t="shared" si="8"/>
        <v>18</v>
      </c>
      <c r="Q40" s="66" t="s">
        <v>843</v>
      </c>
      <c r="R40" s="78">
        <v>0.03229166666666667</v>
      </c>
      <c r="S40" s="2">
        <f t="shared" si="14"/>
        <v>0.0026798063623789765</v>
      </c>
      <c r="T40" s="5"/>
      <c r="U40" s="5">
        <v>54</v>
      </c>
      <c r="V40" s="3" t="s">
        <v>2150</v>
      </c>
      <c r="W40" s="3">
        <v>1979</v>
      </c>
      <c r="X40" s="13" t="s">
        <v>596</v>
      </c>
      <c r="Y40" s="2">
        <v>0.032233796296296295</v>
      </c>
      <c r="Z40" s="2">
        <f t="shared" si="10"/>
        <v>0.00267500384201629</v>
      </c>
      <c r="AA40" s="5"/>
      <c r="AB40" s="118">
        <v>40</v>
      </c>
      <c r="AC40" s="122" t="s">
        <v>157</v>
      </c>
      <c r="AD40">
        <v>1977</v>
      </c>
      <c r="AE40" s="13" t="s">
        <v>602</v>
      </c>
      <c r="AF40" s="141">
        <v>0.031030092592592592</v>
      </c>
      <c r="AG40" s="99">
        <f t="shared" si="11"/>
        <v>0.0027255241627222302</v>
      </c>
      <c r="AH40">
        <v>30</v>
      </c>
      <c r="AI40" t="s">
        <v>2195</v>
      </c>
      <c r="AJ40" s="3">
        <v>1987</v>
      </c>
      <c r="AK40" s="152">
        <v>0.030324074074074073</v>
      </c>
      <c r="AL40" s="2">
        <f t="shared" si="5"/>
        <v>0.002606280539241433</v>
      </c>
      <c r="AM40" s="13" t="s">
        <v>149</v>
      </c>
      <c r="AN40" s="43"/>
      <c r="AO40">
        <v>30</v>
      </c>
      <c r="AP40" t="s">
        <v>2193</v>
      </c>
      <c r="AQ40" s="3">
        <v>1987</v>
      </c>
      <c r="AR40" s="2">
        <v>0.031064814814814812</v>
      </c>
      <c r="AS40" s="13" t="s">
        <v>2194</v>
      </c>
      <c r="AT40" s="2">
        <f t="shared" si="16"/>
        <v>0.0026699454073755746</v>
      </c>
      <c r="AV40" s="254">
        <v>29</v>
      </c>
      <c r="AW40" s="248" t="s">
        <v>1208</v>
      </c>
      <c r="AX40" s="248" t="s">
        <v>1255</v>
      </c>
      <c r="AY40" s="248" t="s">
        <v>1256</v>
      </c>
      <c r="AZ40" s="255">
        <v>0.030381944444444444</v>
      </c>
      <c r="BA40" s="259">
        <f t="shared" si="12"/>
        <v>0.002591210613598673</v>
      </c>
      <c r="BB40" s="260"/>
      <c r="BC40" s="260"/>
      <c r="BF40" s="2"/>
      <c r="BI40" s="26"/>
      <c r="BK40" s="23"/>
      <c r="BL40" s="23"/>
      <c r="BM40" s="24"/>
      <c r="BN40" s="24"/>
      <c r="BO40" s="24"/>
      <c r="BP40" s="24"/>
      <c r="BQ40" s="24"/>
      <c r="BR40" s="24"/>
      <c r="BS40" s="24"/>
      <c r="BT40" s="279">
        <v>36</v>
      </c>
      <c r="BU40" s="280" t="s">
        <v>1908</v>
      </c>
      <c r="BV40" s="280" t="s">
        <v>1657</v>
      </c>
      <c r="BW40" s="280" t="s">
        <v>158</v>
      </c>
      <c r="BX40" s="281">
        <v>0.014155092592592592</v>
      </c>
      <c r="BY40" s="77">
        <f t="shared" si="4"/>
        <v>0.002884085695312264</v>
      </c>
      <c r="BZ40" s="77">
        <f t="shared" si="0"/>
        <v>0.0029860712916270488</v>
      </c>
      <c r="CA40" s="77">
        <f t="shared" si="1"/>
        <v>0.03501168589432715</v>
      </c>
      <c r="CB40" s="2">
        <f t="shared" si="2"/>
        <v>0.03588697804168532</v>
      </c>
      <c r="CC40" s="2">
        <f t="shared" si="3"/>
        <v>0.003060723073917725</v>
      </c>
    </row>
    <row r="41" spans="1:81" ht="25.5">
      <c r="A41" s="15">
        <v>27</v>
      </c>
      <c r="B41" s="15"/>
      <c r="C41" s="15"/>
      <c r="D41" s="15"/>
      <c r="E41" s="232"/>
      <c r="F41" s="232"/>
      <c r="G41" s="3" t="s">
        <v>2166</v>
      </c>
      <c r="H41">
        <v>1955</v>
      </c>
      <c r="I41" s="11">
        <f t="shared" si="15"/>
        <v>36</v>
      </c>
      <c r="J41" t="s">
        <v>2167</v>
      </c>
      <c r="K41" s="174">
        <v>0.02991898148148148</v>
      </c>
      <c r="L41" s="2">
        <f t="shared" si="7"/>
        <v>0.002482903027508836</v>
      </c>
      <c r="M41" s="118">
        <v>50</v>
      </c>
      <c r="N41" s="6" t="s">
        <v>792</v>
      </c>
      <c r="O41" s="3">
        <v>1977</v>
      </c>
      <c r="P41" s="11">
        <f t="shared" si="8"/>
        <v>16</v>
      </c>
      <c r="Q41" s="13" t="s">
        <v>793</v>
      </c>
      <c r="R41" s="78">
        <v>0.03230324074074074</v>
      </c>
      <c r="S41" s="2">
        <f t="shared" si="14"/>
        <v>0.002680766866451513</v>
      </c>
      <c r="T41" s="163">
        <f>S41/L82</f>
        <v>0.9174884944115711</v>
      </c>
      <c r="U41" s="5">
        <v>58</v>
      </c>
      <c r="V41" s="5" t="s">
        <v>956</v>
      </c>
      <c r="W41" s="5">
        <v>1959</v>
      </c>
      <c r="X41" s="2" t="s">
        <v>957</v>
      </c>
      <c r="Y41" s="2">
        <v>0.032407407407407406</v>
      </c>
      <c r="Z41" s="2">
        <f t="shared" si="10"/>
        <v>0.002689411403104349</v>
      </c>
      <c r="AA41" s="5"/>
      <c r="AB41" s="118">
        <v>41</v>
      </c>
      <c r="AC41" t="s">
        <v>613</v>
      </c>
      <c r="AD41" s="44">
        <v>1988</v>
      </c>
      <c r="AE41" s="66" t="s">
        <v>614</v>
      </c>
      <c r="AF41" s="141">
        <v>0.03108796296296296</v>
      </c>
      <c r="AG41" s="99">
        <f t="shared" si="11"/>
        <v>0.0027306071992062326</v>
      </c>
      <c r="AH41">
        <v>31</v>
      </c>
      <c r="AI41" t="s">
        <v>162</v>
      </c>
      <c r="AJ41">
        <v>1962</v>
      </c>
      <c r="AK41" s="152">
        <v>0.030381944444444444</v>
      </c>
      <c r="AL41" s="2">
        <f t="shared" si="5"/>
        <v>0.002611254357064413</v>
      </c>
      <c r="AM41" s="13" t="s">
        <v>129</v>
      </c>
      <c r="AN41" s="43">
        <f>AK40:AK41/AF36</f>
        <v>1.000762485703393</v>
      </c>
      <c r="AO41">
        <v>31</v>
      </c>
      <c r="AP41" t="s">
        <v>2195</v>
      </c>
      <c r="AR41" s="2">
        <v>0.031111111111111107</v>
      </c>
      <c r="AS41" s="13" t="s">
        <v>2190</v>
      </c>
      <c r="AT41" s="2">
        <f t="shared" si="16"/>
        <v>0.0026739244616339583</v>
      </c>
      <c r="AV41" s="254">
        <v>31</v>
      </c>
      <c r="AW41" s="248" t="s">
        <v>1208</v>
      </c>
      <c r="AX41" s="248" t="s">
        <v>1257</v>
      </c>
      <c r="AY41" s="248" t="s">
        <v>1258</v>
      </c>
      <c r="AZ41" s="255">
        <v>0.03043981481481482</v>
      </c>
      <c r="BA41" s="259">
        <f t="shared" si="12"/>
        <v>0.002596146252862671</v>
      </c>
      <c r="BB41" s="260">
        <f>BA41/AT89</f>
        <v>0.8512108175922177</v>
      </c>
      <c r="BC41" s="260"/>
      <c r="BF41" s="2"/>
      <c r="BI41" s="26"/>
      <c r="BK41" s="23"/>
      <c r="BL41" s="23"/>
      <c r="BM41" s="24"/>
      <c r="BN41" s="24"/>
      <c r="BO41" s="24"/>
      <c r="BP41" s="24"/>
      <c r="BQ41" s="24"/>
      <c r="BR41" s="24"/>
      <c r="BS41" s="24"/>
      <c r="BT41" s="279">
        <v>37</v>
      </c>
      <c r="BU41" s="280" t="s">
        <v>1908</v>
      </c>
      <c r="BV41" s="280" t="s">
        <v>1658</v>
      </c>
      <c r="BW41" s="280" t="s">
        <v>1659</v>
      </c>
      <c r="BX41" s="281">
        <v>0.014189814814814815</v>
      </c>
      <c r="BY41" s="77">
        <f t="shared" si="4"/>
        <v>0.0028911603127169546</v>
      </c>
      <c r="BZ41" s="77">
        <f t="shared" si="0"/>
        <v>0.0029933960781150953</v>
      </c>
      <c r="CA41" s="77">
        <f t="shared" si="1"/>
        <v>0.03509756901589949</v>
      </c>
      <c r="CB41" s="2">
        <f t="shared" si="2"/>
        <v>0.03597500824129698</v>
      </c>
      <c r="CC41" s="2">
        <f t="shared" si="3"/>
        <v>0.0030682309800679724</v>
      </c>
    </row>
    <row r="42" spans="1:81" ht="12.75">
      <c r="A42" s="15"/>
      <c r="B42" s="235">
        <v>5</v>
      </c>
      <c r="C42" s="15"/>
      <c r="D42" s="232"/>
      <c r="E42" s="232"/>
      <c r="F42" s="232"/>
      <c r="G42" t="s">
        <v>1092</v>
      </c>
      <c r="H42" s="3">
        <v>1944</v>
      </c>
      <c r="I42" s="11">
        <f t="shared" si="15"/>
        <v>47</v>
      </c>
      <c r="J42" s="13" t="s">
        <v>1091</v>
      </c>
      <c r="K42" s="174">
        <v>0.029930555555555557</v>
      </c>
      <c r="L42" s="2">
        <f t="shared" si="7"/>
        <v>0.0024838635315813738</v>
      </c>
      <c r="M42" s="118">
        <v>55</v>
      </c>
      <c r="N42" s="43" t="s">
        <v>794</v>
      </c>
      <c r="O42">
        <v>1969</v>
      </c>
      <c r="P42" s="11">
        <f t="shared" si="8"/>
        <v>24</v>
      </c>
      <c r="Q42" s="66" t="s">
        <v>842</v>
      </c>
      <c r="R42" s="78">
        <v>0.03263888888888889</v>
      </c>
      <c r="S42" s="2">
        <f t="shared" si="14"/>
        <v>0.0027086214845550944</v>
      </c>
      <c r="T42" s="5"/>
      <c r="U42" s="5">
        <v>60</v>
      </c>
      <c r="V42" s="5" t="s">
        <v>803</v>
      </c>
      <c r="W42" s="60">
        <v>1946</v>
      </c>
      <c r="X42" s="2" t="s">
        <v>654</v>
      </c>
      <c r="Y42" s="2">
        <v>0.03255787037037037</v>
      </c>
      <c r="Z42" s="2">
        <f t="shared" si="10"/>
        <v>0.0027018979560473333</v>
      </c>
      <c r="AA42" s="5">
        <f>Z42/S51</f>
        <v>0.9699999999999998</v>
      </c>
      <c r="AB42" s="118">
        <v>46</v>
      </c>
      <c r="AC42" t="s">
        <v>618</v>
      </c>
      <c r="AD42">
        <v>1959</v>
      </c>
      <c r="AE42" s="13" t="s">
        <v>604</v>
      </c>
      <c r="AF42" s="141">
        <v>0.031215277777777783</v>
      </c>
      <c r="AG42" s="99">
        <f t="shared" si="11"/>
        <v>0.0027417898794710395</v>
      </c>
      <c r="AH42">
        <v>32</v>
      </c>
      <c r="AI42" s="3" t="s">
        <v>2189</v>
      </c>
      <c r="AJ42" s="3">
        <v>1956</v>
      </c>
      <c r="AK42" s="152">
        <v>0.03061342592592593</v>
      </c>
      <c r="AL42" s="2">
        <f t="shared" si="5"/>
        <v>0.0026311496283563324</v>
      </c>
      <c r="AM42" s="13" t="s">
        <v>163</v>
      </c>
      <c r="AN42" s="43">
        <f>AK42/AF35</f>
        <v>1.011472275334608</v>
      </c>
      <c r="AO42">
        <v>32</v>
      </c>
      <c r="AP42" s="3" t="s">
        <v>2196</v>
      </c>
      <c r="AR42" s="2">
        <v>0.031261574074074074</v>
      </c>
      <c r="AS42" s="13" t="s">
        <v>567</v>
      </c>
      <c r="AT42" s="2">
        <f t="shared" si="16"/>
        <v>0.0026868563879737066</v>
      </c>
      <c r="AV42" s="254">
        <v>32</v>
      </c>
      <c r="AW42" s="263" t="s">
        <v>1237</v>
      </c>
      <c r="AX42" s="248" t="s">
        <v>1259</v>
      </c>
      <c r="AY42" s="248" t="s">
        <v>1260</v>
      </c>
      <c r="AZ42" s="255">
        <v>0.030462962962962966</v>
      </c>
      <c r="BA42" s="259">
        <f t="shared" si="12"/>
        <v>0.00259812050856827</v>
      </c>
      <c r="BB42" s="260"/>
      <c r="BC42" s="260"/>
      <c r="BE42" s="2">
        <v>0.037141203703703704</v>
      </c>
      <c r="BF42" s="2">
        <f>BE42/12.5</f>
        <v>0.0029712962962962965</v>
      </c>
      <c r="BG42">
        <f>BE42/BE37</f>
        <v>1.00785175879397</v>
      </c>
      <c r="BH42">
        <f>Sheet2!E41-BG42</f>
        <v>0.045904271529944474</v>
      </c>
      <c r="BI42" s="26">
        <v>5</v>
      </c>
      <c r="BK42" s="23"/>
      <c r="BL42" s="23"/>
      <c r="BM42" s="24"/>
      <c r="BN42" s="24"/>
      <c r="BO42" s="24"/>
      <c r="BP42" s="24"/>
      <c r="BQ42" s="24"/>
      <c r="BR42" s="24"/>
      <c r="BS42" s="24"/>
      <c r="BT42" s="279">
        <v>37</v>
      </c>
      <c r="BU42" s="280" t="s">
        <v>1909</v>
      </c>
      <c r="BV42" s="268" t="s">
        <v>1911</v>
      </c>
      <c r="BW42" s="280" t="s">
        <v>1282</v>
      </c>
      <c r="BX42" s="281">
        <v>0.014189814814814815</v>
      </c>
      <c r="BY42" s="77">
        <f t="shared" si="4"/>
        <v>0.0028911603127169546</v>
      </c>
      <c r="BZ42" s="77">
        <f t="shared" si="0"/>
        <v>0.0029933960781150953</v>
      </c>
      <c r="CA42" s="77">
        <f t="shared" si="1"/>
        <v>0.03509756901589949</v>
      </c>
      <c r="CB42" s="2">
        <f t="shared" si="2"/>
        <v>0.03597500824129698</v>
      </c>
      <c r="CC42" s="2">
        <f t="shared" si="3"/>
        <v>0.0030682309800679724</v>
      </c>
    </row>
    <row r="43" spans="1:81" ht="13.5" thickBot="1">
      <c r="A43" s="15">
        <v>30</v>
      </c>
      <c r="B43" s="15"/>
      <c r="C43" s="15"/>
      <c r="D43" s="15"/>
      <c r="E43" s="15"/>
      <c r="F43" s="15"/>
      <c r="G43" t="s">
        <v>141</v>
      </c>
      <c r="H43">
        <v>1961</v>
      </c>
      <c r="I43" s="11">
        <f t="shared" si="15"/>
        <v>30</v>
      </c>
      <c r="J43" t="s">
        <v>2058</v>
      </c>
      <c r="K43" s="174">
        <v>0.029976851851851852</v>
      </c>
      <c r="L43" s="2">
        <f t="shared" si="7"/>
        <v>0.0024877055478715227</v>
      </c>
      <c r="M43" s="118">
        <v>52</v>
      </c>
      <c r="N43" t="s">
        <v>796</v>
      </c>
      <c r="O43" s="3">
        <v>1951</v>
      </c>
      <c r="P43" s="11">
        <f t="shared" si="8"/>
        <v>42</v>
      </c>
      <c r="Q43" s="13" t="s">
        <v>158</v>
      </c>
      <c r="R43" s="78">
        <v>0.032326388888888884</v>
      </c>
      <c r="S43" s="2">
        <f t="shared" si="14"/>
        <v>0.002682687874596588</v>
      </c>
      <c r="T43" s="5"/>
      <c r="U43" s="160">
        <v>61</v>
      </c>
      <c r="V43" s="162" t="s">
        <v>962</v>
      </c>
      <c r="W43" s="160">
        <v>1971</v>
      </c>
      <c r="X43" s="123" t="s">
        <v>958</v>
      </c>
      <c r="Y43" s="50">
        <v>0.032581018518518516</v>
      </c>
      <c r="Z43" s="50">
        <f t="shared" si="10"/>
        <v>0.002703818964192408</v>
      </c>
      <c r="AA43" s="160">
        <f>Z43/S31</f>
        <v>1.0703422053231937</v>
      </c>
      <c r="AB43" s="118">
        <v>46</v>
      </c>
      <c r="AC43" t="s">
        <v>619</v>
      </c>
      <c r="AD43">
        <v>1983</v>
      </c>
      <c r="AE43" s="13" t="s">
        <v>592</v>
      </c>
      <c r="AF43" s="141">
        <v>0.03125</v>
      </c>
      <c r="AG43" s="99">
        <f t="shared" si="11"/>
        <v>0.0027448397013614405</v>
      </c>
      <c r="AH43">
        <v>33</v>
      </c>
      <c r="AI43" t="s">
        <v>164</v>
      </c>
      <c r="AJ43">
        <v>1984</v>
      </c>
      <c r="AK43" s="152">
        <v>0.030879629629629632</v>
      </c>
      <c r="AL43" s="2">
        <f aca="true" t="shared" si="17" ref="AL43:AL74">AK43/11.635</f>
        <v>0.00265402919034204</v>
      </c>
      <c r="AM43" s="13" t="s">
        <v>135</v>
      </c>
      <c r="AN43" s="43"/>
      <c r="AO43">
        <v>33</v>
      </c>
      <c r="AP43" t="s">
        <v>2197</v>
      </c>
      <c r="AQ43">
        <v>1982</v>
      </c>
      <c r="AR43" s="2">
        <v>0.03153935185185185</v>
      </c>
      <c r="AS43" s="13" t="s">
        <v>2194</v>
      </c>
      <c r="AT43" s="2">
        <f t="shared" si="16"/>
        <v>0.0027107307135240096</v>
      </c>
      <c r="AV43" s="254">
        <v>33</v>
      </c>
      <c r="AW43" s="248" t="s">
        <v>1208</v>
      </c>
      <c r="AX43" s="248" t="s">
        <v>1261</v>
      </c>
      <c r="AY43" s="248" t="s">
        <v>1262</v>
      </c>
      <c r="AZ43" s="255">
        <v>0.030555555555555555</v>
      </c>
      <c r="BA43" s="259">
        <f t="shared" si="12"/>
        <v>0.002606017531390666</v>
      </c>
      <c r="BB43" s="260"/>
      <c r="BC43" s="260"/>
      <c r="BE43" s="2">
        <v>0.03711805555555556</v>
      </c>
      <c r="BF43" s="2">
        <f>BE43/12.5</f>
        <v>0.0029694444444444447</v>
      </c>
      <c r="BG43">
        <f>BE43/BE37</f>
        <v>1.0072236180904524</v>
      </c>
      <c r="BH43" s="34">
        <f>Sheet2!E42-BG43</f>
        <v>0.0610051896283621</v>
      </c>
      <c r="BI43" s="35">
        <v>2</v>
      </c>
      <c r="BK43" s="23"/>
      <c r="BL43" s="23"/>
      <c r="BM43" s="24"/>
      <c r="BN43" s="24"/>
      <c r="BO43" s="24"/>
      <c r="BP43" s="24"/>
      <c r="BQ43" s="24"/>
      <c r="BR43" s="24"/>
      <c r="BS43" s="24"/>
      <c r="BT43" s="279">
        <v>39</v>
      </c>
      <c r="BU43" s="280" t="s">
        <v>1908</v>
      </c>
      <c r="BV43" s="280" t="s">
        <v>1660</v>
      </c>
      <c r="BW43" s="280" t="s">
        <v>1250</v>
      </c>
      <c r="BX43" s="281">
        <v>0.014247685185185184</v>
      </c>
      <c r="BY43" s="77">
        <f t="shared" si="4"/>
        <v>0.0029029513417247726</v>
      </c>
      <c r="BZ43" s="77">
        <f t="shared" si="0"/>
        <v>0.0030056040555951733</v>
      </c>
      <c r="CA43" s="77">
        <f t="shared" si="1"/>
        <v>0.035240707551853406</v>
      </c>
      <c r="CB43" s="2">
        <f t="shared" si="2"/>
        <v>0.03612172524064974</v>
      </c>
      <c r="CC43" s="2">
        <f t="shared" si="3"/>
        <v>0.0030807441569850524</v>
      </c>
    </row>
    <row r="44" spans="1:81" ht="13.5" thickBot="1">
      <c r="A44" s="15">
        <v>31</v>
      </c>
      <c r="B44" s="15"/>
      <c r="C44" s="15"/>
      <c r="D44" s="15"/>
      <c r="E44" s="15"/>
      <c r="F44" s="15"/>
      <c r="G44" s="223" t="s">
        <v>2056</v>
      </c>
      <c r="H44">
        <v>1956</v>
      </c>
      <c r="I44" s="11">
        <f t="shared" si="15"/>
        <v>35</v>
      </c>
      <c r="J44" t="s">
        <v>1066</v>
      </c>
      <c r="K44" s="174">
        <v>0.029988425925925922</v>
      </c>
      <c r="L44" s="2">
        <f t="shared" si="7"/>
        <v>0.00248866605194406</v>
      </c>
      <c r="M44" s="118">
        <v>56</v>
      </c>
      <c r="N44" t="s">
        <v>798</v>
      </c>
      <c r="O44" s="3">
        <v>1946</v>
      </c>
      <c r="P44" s="11">
        <f t="shared" si="8"/>
        <v>47</v>
      </c>
      <c r="Q44" s="13" t="s">
        <v>665</v>
      </c>
      <c r="R44" s="78">
        <v>0.032650462962962964</v>
      </c>
      <c r="S44" s="2">
        <f t="shared" si="14"/>
        <v>0.0027095819886276316</v>
      </c>
      <c r="T44" s="5"/>
      <c r="U44" s="5">
        <v>62</v>
      </c>
      <c r="V44" s="5" t="s">
        <v>251</v>
      </c>
      <c r="W44" s="60">
        <v>1977</v>
      </c>
      <c r="X44" s="13" t="s">
        <v>959</v>
      </c>
      <c r="Y44" s="2">
        <v>0.03263888888888889</v>
      </c>
      <c r="Z44" s="2">
        <f t="shared" si="10"/>
        <v>0.0027086214845550944</v>
      </c>
      <c r="AA44" s="5">
        <f>Z44/S63</f>
        <v>0.9331568497683654</v>
      </c>
      <c r="AB44" s="118">
        <v>47</v>
      </c>
      <c r="AC44" t="s">
        <v>620</v>
      </c>
      <c r="AD44">
        <v>1984</v>
      </c>
      <c r="AE44" s="13" t="s">
        <v>611</v>
      </c>
      <c r="AF44" s="141">
        <v>0.03130787037037037</v>
      </c>
      <c r="AG44" s="99">
        <f t="shared" si="11"/>
        <v>0.002749922737845443</v>
      </c>
      <c r="AH44">
        <v>34</v>
      </c>
      <c r="AI44" t="s">
        <v>165</v>
      </c>
      <c r="AJ44">
        <v>1975</v>
      </c>
      <c r="AK44" s="152">
        <v>0.031041666666666665</v>
      </c>
      <c r="AL44" s="2">
        <f t="shared" si="17"/>
        <v>0.002667955880246383</v>
      </c>
      <c r="AM44" s="13" t="s">
        <v>158</v>
      </c>
      <c r="AN44" s="43">
        <f>AL44/AG30</f>
        <v>1.0235460815080646</v>
      </c>
      <c r="AO44">
        <v>34</v>
      </c>
      <c r="AP44" s="3" t="s">
        <v>1197</v>
      </c>
      <c r="AQ44">
        <v>1988</v>
      </c>
      <c r="AR44" s="2">
        <v>0.031747685185185184</v>
      </c>
      <c r="AS44" s="13" t="s">
        <v>2199</v>
      </c>
      <c r="AT44" s="2">
        <f t="shared" si="16"/>
        <v>0.002728636457686737</v>
      </c>
      <c r="AU44" s="3">
        <f>AR44/AK57</f>
        <v>1.0025584795321636</v>
      </c>
      <c r="AV44" s="254">
        <v>34</v>
      </c>
      <c r="AW44" s="265" t="s">
        <v>1221</v>
      </c>
      <c r="AX44" s="263" t="s">
        <v>1263</v>
      </c>
      <c r="AY44" s="248" t="s">
        <v>171</v>
      </c>
      <c r="AZ44" s="255">
        <v>0.030659722222222224</v>
      </c>
      <c r="BA44" s="259">
        <f t="shared" si="12"/>
        <v>0.0026149016820658615</v>
      </c>
      <c r="BB44" s="260"/>
      <c r="BC44" s="260"/>
      <c r="BE44" s="2">
        <v>0.03613425925925926</v>
      </c>
      <c r="BF44" s="2">
        <f>BE44/12.5</f>
        <v>0.002890740740740741</v>
      </c>
      <c r="BG44" s="14">
        <f>BE44/BE37</f>
        <v>0.9805276381909549</v>
      </c>
      <c r="BH44" s="36">
        <f>Sheet2!E43-BG44</f>
        <v>0.1018293569847859</v>
      </c>
      <c r="BI44" s="35">
        <v>1</v>
      </c>
      <c r="BK44" s="23"/>
      <c r="BL44" s="23"/>
      <c r="BM44" s="24"/>
      <c r="BN44" s="24"/>
      <c r="BO44" s="24"/>
      <c r="BP44" s="24"/>
      <c r="BQ44" s="24"/>
      <c r="BR44" s="24"/>
      <c r="BS44" s="24"/>
      <c r="BT44" s="279">
        <v>40</v>
      </c>
      <c r="BU44" s="280" t="s">
        <v>1908</v>
      </c>
      <c r="BV44" s="280" t="s">
        <v>1661</v>
      </c>
      <c r="BW44" s="280" t="s">
        <v>158</v>
      </c>
      <c r="BX44" s="281">
        <v>0.014305555555555557</v>
      </c>
      <c r="BY44" s="77">
        <f t="shared" si="4"/>
        <v>0.002914742370732591</v>
      </c>
      <c r="BZ44" s="77">
        <f t="shared" si="0"/>
        <v>0.0030178120330752517</v>
      </c>
      <c r="CA44" s="77">
        <f t="shared" si="1"/>
        <v>0.03538384608780733</v>
      </c>
      <c r="CB44" s="2">
        <f t="shared" si="2"/>
        <v>0.03626844224000251</v>
      </c>
      <c r="CC44" s="2">
        <f t="shared" si="3"/>
        <v>0.0030932573339021332</v>
      </c>
    </row>
    <row r="45" spans="1:81" ht="25.5">
      <c r="A45" s="15"/>
      <c r="B45" s="235">
        <v>6</v>
      </c>
      <c r="C45" s="15"/>
      <c r="D45" s="232"/>
      <c r="E45" s="232"/>
      <c r="F45" s="232"/>
      <c r="G45" s="6" t="s">
        <v>664</v>
      </c>
      <c r="H45" s="3">
        <v>1945</v>
      </c>
      <c r="I45" s="11">
        <f t="shared" si="15"/>
        <v>46</v>
      </c>
      <c r="J45" s="13" t="s">
        <v>1090</v>
      </c>
      <c r="K45" s="174">
        <v>0.03</v>
      </c>
      <c r="L45" s="2">
        <f t="shared" si="7"/>
        <v>0.0024896265560165973</v>
      </c>
      <c r="M45" s="118">
        <v>57</v>
      </c>
      <c r="N45" s="3" t="s">
        <v>797</v>
      </c>
      <c r="O45">
        <v>1972</v>
      </c>
      <c r="P45" s="11">
        <f t="shared" si="8"/>
        <v>21</v>
      </c>
      <c r="Q45" s="66" t="s">
        <v>842</v>
      </c>
      <c r="R45" s="78">
        <v>0.032824074074074075</v>
      </c>
      <c r="S45" s="2">
        <f t="shared" si="14"/>
        <v>0.0027239895497156905</v>
      </c>
      <c r="T45" s="5">
        <f>S45/L49</f>
        <v>1.0566318926974665</v>
      </c>
      <c r="U45" s="5">
        <v>65</v>
      </c>
      <c r="V45" s="5" t="s">
        <v>801</v>
      </c>
      <c r="W45" s="60">
        <v>1949</v>
      </c>
      <c r="X45" s="13" t="s">
        <v>654</v>
      </c>
      <c r="Y45" s="2">
        <v>0.03292824074074074</v>
      </c>
      <c r="Z45" s="2">
        <f t="shared" si="10"/>
        <v>0.002732634086368526</v>
      </c>
      <c r="AA45" s="5">
        <f>Z45/S49</f>
        <v>0.9861351819757364</v>
      </c>
      <c r="AB45" s="118">
        <v>48</v>
      </c>
      <c r="AC45" s="3" t="s">
        <v>219</v>
      </c>
      <c r="AD45">
        <v>1974</v>
      </c>
      <c r="AE45" s="78" t="s">
        <v>621</v>
      </c>
      <c r="AF45" s="141">
        <v>0.03140046296296296</v>
      </c>
      <c r="AG45" s="99">
        <f t="shared" si="11"/>
        <v>0.0027580555962198475</v>
      </c>
      <c r="AH45">
        <v>35</v>
      </c>
      <c r="AI45" s="43" t="s">
        <v>2154</v>
      </c>
      <c r="AJ45">
        <v>1983</v>
      </c>
      <c r="AK45" s="152">
        <v>0.031064814814814812</v>
      </c>
      <c r="AL45" s="2">
        <f t="shared" si="17"/>
        <v>0.0026699454073755746</v>
      </c>
      <c r="AM45" s="13" t="s">
        <v>166</v>
      </c>
      <c r="AN45" s="43"/>
      <c r="AO45">
        <v>35</v>
      </c>
      <c r="AP45" t="s">
        <v>2200</v>
      </c>
      <c r="AQ45">
        <v>1988</v>
      </c>
      <c r="AR45" s="2">
        <v>0.031747685185185184</v>
      </c>
      <c r="AS45" s="13" t="s">
        <v>2194</v>
      </c>
      <c r="AT45" s="2">
        <f t="shared" si="16"/>
        <v>0.002728636457686737</v>
      </c>
      <c r="AV45" s="254">
        <v>35</v>
      </c>
      <c r="AW45" s="248" t="s">
        <v>1208</v>
      </c>
      <c r="AX45" s="248" t="s">
        <v>1264</v>
      </c>
      <c r="AY45" s="248" t="s">
        <v>1265</v>
      </c>
      <c r="AZ45" s="255">
        <v>0.030775462962962966</v>
      </c>
      <c r="BA45" s="259">
        <f t="shared" si="12"/>
        <v>0.0026247729605938567</v>
      </c>
      <c r="BB45" s="260"/>
      <c r="BC45" s="260"/>
      <c r="BF45" s="2"/>
      <c r="BI45" s="26"/>
      <c r="BK45" s="23"/>
      <c r="BL45" s="23"/>
      <c r="BM45" s="24"/>
      <c r="BN45" s="24"/>
      <c r="BO45" s="24"/>
      <c r="BP45" s="24"/>
      <c r="BQ45" s="24"/>
      <c r="BR45" s="24"/>
      <c r="BS45" s="24"/>
      <c r="BT45" s="279">
        <v>41</v>
      </c>
      <c r="BU45" s="280" t="s">
        <v>1909</v>
      </c>
      <c r="BV45" s="268" t="s">
        <v>1912</v>
      </c>
      <c r="BW45" s="280" t="s">
        <v>1241</v>
      </c>
      <c r="BX45" s="281">
        <v>0.014317129629629631</v>
      </c>
      <c r="BY45" s="77">
        <f t="shared" si="4"/>
        <v>0.0029171005765341543</v>
      </c>
      <c r="BZ45" s="77">
        <f t="shared" si="0"/>
        <v>0.003020253628571267</v>
      </c>
      <c r="CA45" s="77">
        <f t="shared" si="1"/>
        <v>0.03541247379499811</v>
      </c>
      <c r="CB45" s="2">
        <f t="shared" si="2"/>
        <v>0.036297785639873056</v>
      </c>
      <c r="CC45" s="2">
        <f t="shared" si="3"/>
        <v>0.0030957599692855485</v>
      </c>
    </row>
    <row r="46" spans="1:81" ht="12.75">
      <c r="A46" s="236"/>
      <c r="B46" s="236"/>
      <c r="C46" s="236"/>
      <c r="D46" s="239">
        <v>2</v>
      </c>
      <c r="E46" s="240"/>
      <c r="F46" s="240"/>
      <c r="G46" s="46" t="s">
        <v>1167</v>
      </c>
      <c r="H46" s="46">
        <v>1961</v>
      </c>
      <c r="I46" s="11">
        <f t="shared" si="15"/>
        <v>30</v>
      </c>
      <c r="J46" s="46" t="s">
        <v>158</v>
      </c>
      <c r="K46" s="226">
        <v>0.03068287037037037</v>
      </c>
      <c r="L46" s="211">
        <f t="shared" si="7"/>
        <v>0.002546296296296296</v>
      </c>
      <c r="M46" s="118">
        <v>60</v>
      </c>
      <c r="N46" s="119" t="s">
        <v>795</v>
      </c>
      <c r="O46" s="3">
        <v>1975</v>
      </c>
      <c r="P46" s="11">
        <f t="shared" si="8"/>
        <v>18</v>
      </c>
      <c r="Q46" s="66" t="s">
        <v>844</v>
      </c>
      <c r="R46" s="78">
        <v>0.03288194444444444</v>
      </c>
      <c r="S46" s="2">
        <f t="shared" si="14"/>
        <v>0.002728792070078377</v>
      </c>
      <c r="T46" s="5"/>
      <c r="U46">
        <v>67</v>
      </c>
      <c r="V46" t="s">
        <v>805</v>
      </c>
      <c r="W46">
        <v>1965</v>
      </c>
      <c r="X46" s="2" t="s">
        <v>277</v>
      </c>
      <c r="Y46" s="2">
        <v>0.03292824074074074</v>
      </c>
      <c r="Z46" s="2">
        <f t="shared" si="10"/>
        <v>0.002732634086368526</v>
      </c>
      <c r="AA46" s="5">
        <f>Z46/S52</f>
        <v>0.9806963116166838</v>
      </c>
      <c r="AB46" s="118">
        <v>49</v>
      </c>
      <c r="AC46" t="s">
        <v>622</v>
      </c>
      <c r="AD46" s="3">
        <v>1985</v>
      </c>
      <c r="AE46" s="13" t="s">
        <v>604</v>
      </c>
      <c r="AF46" s="141">
        <v>0.031435185185185184</v>
      </c>
      <c r="AG46" s="99">
        <f t="shared" si="11"/>
        <v>0.002761105418110249</v>
      </c>
      <c r="AH46">
        <v>36</v>
      </c>
      <c r="AI46" s="335" t="s">
        <v>2197</v>
      </c>
      <c r="AJ46">
        <v>1982</v>
      </c>
      <c r="AK46" s="152">
        <v>0.031122685185185187</v>
      </c>
      <c r="AL46" s="2">
        <f t="shared" si="17"/>
        <v>0.002674919225198555</v>
      </c>
      <c r="AM46" s="13" t="s">
        <v>158</v>
      </c>
      <c r="AN46" s="43"/>
      <c r="AO46">
        <v>36</v>
      </c>
      <c r="AP46" t="s">
        <v>2201</v>
      </c>
      <c r="AR46" s="2">
        <v>0.031886574074074074</v>
      </c>
      <c r="AS46" s="13" t="s">
        <v>2190</v>
      </c>
      <c r="AT46" s="2">
        <f>AR46/11.635</f>
        <v>0.0027405736204618885</v>
      </c>
      <c r="AV46" s="254">
        <v>36</v>
      </c>
      <c r="AW46" s="248" t="s">
        <v>1208</v>
      </c>
      <c r="AX46" s="263" t="s">
        <v>1266</v>
      </c>
      <c r="AY46" s="248" t="s">
        <v>1223</v>
      </c>
      <c r="AZ46" s="255">
        <v>0.030891203703703702</v>
      </c>
      <c r="BA46" s="259">
        <f t="shared" si="12"/>
        <v>0.002634644239121851</v>
      </c>
      <c r="BB46" s="260"/>
      <c r="BC46" s="260"/>
      <c r="BF46" s="2"/>
      <c r="BI46" s="26"/>
      <c r="BK46" s="23"/>
      <c r="BL46" s="23"/>
      <c r="BM46" s="24"/>
      <c r="BN46" s="24"/>
      <c r="BO46" s="24"/>
      <c r="BP46" s="24"/>
      <c r="BQ46" s="24"/>
      <c r="BR46" s="24"/>
      <c r="BS46" s="24"/>
      <c r="BT46" s="279">
        <v>42</v>
      </c>
      <c r="BU46" s="280" t="s">
        <v>1908</v>
      </c>
      <c r="BV46" s="280" t="s">
        <v>1662</v>
      </c>
      <c r="BW46" s="280" t="s">
        <v>158</v>
      </c>
      <c r="BX46" s="281">
        <v>0.014328703703703703</v>
      </c>
      <c r="BY46" s="77">
        <f t="shared" si="4"/>
        <v>0.0029194587823357177</v>
      </c>
      <c r="BZ46" s="77">
        <f t="shared" si="0"/>
        <v>0.0030226952240672822</v>
      </c>
      <c r="CA46" s="77">
        <f t="shared" si="1"/>
        <v>0.03544110150218888</v>
      </c>
      <c r="CB46" s="2">
        <f t="shared" si="2"/>
        <v>0.036327129039743604</v>
      </c>
      <c r="CC46" s="2">
        <f t="shared" si="3"/>
        <v>0.0030982626046689643</v>
      </c>
    </row>
    <row r="47" spans="1:81" ht="12.75">
      <c r="A47" s="15">
        <v>37</v>
      </c>
      <c r="B47" s="15"/>
      <c r="C47" s="15"/>
      <c r="D47" s="15"/>
      <c r="E47" s="15"/>
      <c r="F47" s="15"/>
      <c r="G47" s="3" t="s">
        <v>2057</v>
      </c>
      <c r="H47">
        <v>1970</v>
      </c>
      <c r="I47" s="11">
        <f t="shared" si="15"/>
        <v>21</v>
      </c>
      <c r="J47" t="s">
        <v>654</v>
      </c>
      <c r="K47" s="174">
        <v>0.03078703703703704</v>
      </c>
      <c r="L47" s="2">
        <f t="shared" si="7"/>
        <v>0.002554940832949132</v>
      </c>
      <c r="M47" s="118">
        <v>61</v>
      </c>
      <c r="N47" s="3" t="s">
        <v>705</v>
      </c>
      <c r="O47">
        <v>1950</v>
      </c>
      <c r="P47" s="11">
        <f t="shared" si="8"/>
        <v>43</v>
      </c>
      <c r="Q47" s="66" t="s">
        <v>845</v>
      </c>
      <c r="R47" s="78">
        <v>0.03298611111111111</v>
      </c>
      <c r="S47" s="2">
        <f t="shared" si="14"/>
        <v>0.0027374366067312124</v>
      </c>
      <c r="T47" s="5"/>
      <c r="U47" s="5">
        <v>71</v>
      </c>
      <c r="V47" s="163" t="s">
        <v>816</v>
      </c>
      <c r="W47" s="5">
        <v>1956</v>
      </c>
      <c r="X47" s="13" t="s">
        <v>806</v>
      </c>
      <c r="Y47" s="2">
        <v>0.033402777777777774</v>
      </c>
      <c r="Z47" s="2">
        <f t="shared" si="10"/>
        <v>0.002772014753342554</v>
      </c>
      <c r="AA47" s="5">
        <f>Z47/S61</f>
        <v>0.9600798403193611</v>
      </c>
      <c r="AB47" s="118">
        <v>51</v>
      </c>
      <c r="AC47" s="3" t="s">
        <v>623</v>
      </c>
      <c r="AD47" s="3">
        <v>1986</v>
      </c>
      <c r="AE47" s="13" t="s">
        <v>615</v>
      </c>
      <c r="AF47" s="141">
        <v>0.03158564814814815</v>
      </c>
      <c r="AG47" s="99">
        <f t="shared" si="11"/>
        <v>0.002774321312968656</v>
      </c>
      <c r="AH47">
        <v>37</v>
      </c>
      <c r="AI47" s="334" t="s">
        <v>167</v>
      </c>
      <c r="AJ47" s="45">
        <v>1988</v>
      </c>
      <c r="AK47" s="152">
        <v>0.031157407407407408</v>
      </c>
      <c r="AL47" s="2">
        <f t="shared" si="17"/>
        <v>0.002677903515892343</v>
      </c>
      <c r="AM47" s="13" t="s">
        <v>129</v>
      </c>
      <c r="AN47" s="43"/>
      <c r="AO47">
        <v>37</v>
      </c>
      <c r="AP47" t="s">
        <v>2202</v>
      </c>
      <c r="AQ47">
        <v>1986</v>
      </c>
      <c r="AR47" s="2">
        <v>0.0321875</v>
      </c>
      <c r="AS47" s="13" t="s">
        <v>2161</v>
      </c>
      <c r="AT47" s="2">
        <f t="shared" si="16"/>
        <v>0.0027664374731413838</v>
      </c>
      <c r="AV47" s="254">
        <v>37</v>
      </c>
      <c r="AW47" s="248" t="s">
        <v>1208</v>
      </c>
      <c r="AX47" s="248" t="s">
        <v>1267</v>
      </c>
      <c r="AY47" s="248" t="s">
        <v>191</v>
      </c>
      <c r="AZ47" s="255">
        <v>0.0309375</v>
      </c>
      <c r="BA47" s="259">
        <f t="shared" si="12"/>
        <v>0.0026385927505330493</v>
      </c>
      <c r="BB47" s="260"/>
      <c r="BC47" s="260"/>
      <c r="BE47" s="2">
        <v>0.03855324074074074</v>
      </c>
      <c r="BF47" s="2">
        <f>BE47/12.5</f>
        <v>0.0030842592592592592</v>
      </c>
      <c r="BG47">
        <f>BE47/BE37</f>
        <v>1.0461683417085428</v>
      </c>
      <c r="BH47" s="33">
        <f>Sheet2!E46-BG47</f>
        <v>0.05651945980765305</v>
      </c>
      <c r="BI47" s="32">
        <v>3</v>
      </c>
      <c r="BJ47" s="2">
        <v>0.021388888888888888</v>
      </c>
      <c r="BK47" s="23">
        <f>BJ47/7.5</f>
        <v>0.0028518518518518515</v>
      </c>
      <c r="BL47" s="23"/>
      <c r="BM47" s="24"/>
      <c r="BN47" s="24"/>
      <c r="BO47" s="24"/>
      <c r="BP47" s="24"/>
      <c r="BQ47" s="24"/>
      <c r="BR47" s="24"/>
      <c r="BS47" s="24"/>
      <c r="BT47" s="279">
        <v>43</v>
      </c>
      <c r="BU47" s="280" t="s">
        <v>1908</v>
      </c>
      <c r="BV47" s="280" t="s">
        <v>1663</v>
      </c>
      <c r="BW47" s="280" t="s">
        <v>1217</v>
      </c>
      <c r="BX47" s="281">
        <v>0.014351851851851852</v>
      </c>
      <c r="BY47" s="77">
        <f t="shared" si="4"/>
        <v>0.002924175193938845</v>
      </c>
      <c r="BZ47" s="77">
        <f t="shared" si="0"/>
        <v>0.0030275784150593133</v>
      </c>
      <c r="CA47" s="77">
        <f t="shared" si="1"/>
        <v>0.035498356916570446</v>
      </c>
      <c r="CB47" s="2">
        <f t="shared" si="2"/>
        <v>0.036385815839484706</v>
      </c>
      <c r="CC47" s="2">
        <f t="shared" si="3"/>
        <v>0.0031032678754357957</v>
      </c>
    </row>
    <row r="48" spans="1:81" ht="25.5">
      <c r="A48" s="15">
        <v>43</v>
      </c>
      <c r="B48" s="15"/>
      <c r="C48" s="15"/>
      <c r="D48" s="15"/>
      <c r="E48" s="15"/>
      <c r="F48" s="15"/>
      <c r="G48" s="3" t="s">
        <v>286</v>
      </c>
      <c r="H48">
        <v>1964</v>
      </c>
      <c r="I48" s="11">
        <f t="shared" si="15"/>
        <v>27</v>
      </c>
      <c r="J48" t="s">
        <v>630</v>
      </c>
      <c r="K48" s="174">
        <v>0.031030092592592592</v>
      </c>
      <c r="L48" s="2">
        <f t="shared" si="7"/>
        <v>0.002575111418472414</v>
      </c>
      <c r="M48" s="118">
        <v>67</v>
      </c>
      <c r="N48" t="s">
        <v>799</v>
      </c>
      <c r="O48" s="3">
        <v>1944</v>
      </c>
      <c r="P48" s="11">
        <f t="shared" si="8"/>
        <v>49</v>
      </c>
      <c r="Q48" s="13" t="s">
        <v>800</v>
      </c>
      <c r="R48" s="78">
        <v>0.03335648148148148</v>
      </c>
      <c r="S48" s="2">
        <f t="shared" si="14"/>
        <v>0.002768172737052405</v>
      </c>
      <c r="T48" s="5"/>
      <c r="U48" s="5">
        <v>75</v>
      </c>
      <c r="V48" s="60" t="s">
        <v>1023</v>
      </c>
      <c r="W48" s="5">
        <v>1977</v>
      </c>
      <c r="X48" s="2" t="s">
        <v>612</v>
      </c>
      <c r="Y48" s="2">
        <v>0.033680555555555554</v>
      </c>
      <c r="Z48" s="2">
        <f t="shared" si="10"/>
        <v>0.002795066851083448</v>
      </c>
      <c r="AA48" s="5"/>
      <c r="AB48" s="118">
        <v>55</v>
      </c>
      <c r="AC48" s="3" t="s">
        <v>624</v>
      </c>
      <c r="AD48" s="3">
        <v>1986</v>
      </c>
      <c r="AE48" s="66" t="s">
        <v>617</v>
      </c>
      <c r="AF48" s="141">
        <v>0.03189814814814815</v>
      </c>
      <c r="AG48" s="99">
        <f t="shared" si="11"/>
        <v>0.0028017697099822704</v>
      </c>
      <c r="AH48">
        <v>38</v>
      </c>
      <c r="AI48" t="s">
        <v>2209</v>
      </c>
      <c r="AJ48">
        <v>1985</v>
      </c>
      <c r="AK48" s="152">
        <v>0.03119212962962963</v>
      </c>
      <c r="AL48" s="2">
        <f t="shared" si="17"/>
        <v>0.0026808878065861306</v>
      </c>
      <c r="AM48" s="13" t="s">
        <v>149</v>
      </c>
      <c r="AN48" s="43"/>
      <c r="AO48">
        <v>38</v>
      </c>
      <c r="AP48" t="s">
        <v>2203</v>
      </c>
      <c r="AR48" s="2">
        <v>0.03231481481481482</v>
      </c>
      <c r="AS48" s="13" t="s">
        <v>2204</v>
      </c>
      <c r="AT48" s="2">
        <f t="shared" si="16"/>
        <v>0.0027773798723519398</v>
      </c>
      <c r="AV48" s="254">
        <v>38</v>
      </c>
      <c r="AW48" s="265" t="s">
        <v>1221</v>
      </c>
      <c r="AX48" s="263" t="s">
        <v>1268</v>
      </c>
      <c r="AY48" s="248" t="s">
        <v>1223</v>
      </c>
      <c r="AZ48" s="255">
        <v>0.03099537037037037</v>
      </c>
      <c r="BA48" s="259">
        <f t="shared" si="12"/>
        <v>0.0026435283897970467</v>
      </c>
      <c r="BB48" s="260" t="s">
        <v>2049</v>
      </c>
      <c r="BC48" s="260"/>
      <c r="BF48" s="2"/>
      <c r="BI48" s="26"/>
      <c r="BK48" s="23"/>
      <c r="BL48" s="23"/>
      <c r="BM48" s="24"/>
      <c r="BN48" s="24"/>
      <c r="BO48" s="24"/>
      <c r="BP48" s="24"/>
      <c r="BQ48" s="24"/>
      <c r="BR48" s="24"/>
      <c r="BS48" s="24"/>
      <c r="BT48" s="279">
        <v>44</v>
      </c>
      <c r="BU48" s="280" t="s">
        <v>1908</v>
      </c>
      <c r="BV48" s="280" t="s">
        <v>1664</v>
      </c>
      <c r="BW48" s="280" t="s">
        <v>158</v>
      </c>
      <c r="BX48" s="281">
        <v>0.014456018518518519</v>
      </c>
      <c r="BY48" s="77">
        <f t="shared" si="4"/>
        <v>0.0029453990461529174</v>
      </c>
      <c r="BZ48" s="77">
        <f t="shared" si="0"/>
        <v>0.003049552774523454</v>
      </c>
      <c r="CA48" s="77">
        <f t="shared" si="1"/>
        <v>0.0357560062812875</v>
      </c>
      <c r="CB48" s="2">
        <f t="shared" si="2"/>
        <v>0.03664990643831968</v>
      </c>
      <c r="CC48" s="2">
        <f t="shared" si="3"/>
        <v>0.00312579159388654</v>
      </c>
    </row>
    <row r="49" spans="1:81" ht="12.75">
      <c r="A49" s="15">
        <v>45</v>
      </c>
      <c r="B49" s="15"/>
      <c r="C49" s="15"/>
      <c r="D49" s="15"/>
      <c r="E49" s="15"/>
      <c r="F49" s="15"/>
      <c r="G49" s="3" t="s">
        <v>2060</v>
      </c>
      <c r="H49">
        <v>1971</v>
      </c>
      <c r="I49" s="11">
        <f t="shared" si="15"/>
        <v>20</v>
      </c>
      <c r="J49" t="s">
        <v>837</v>
      </c>
      <c r="K49" s="174">
        <v>0.031064814814814812</v>
      </c>
      <c r="L49" s="2">
        <f t="shared" si="7"/>
        <v>0.002577992930690026</v>
      </c>
      <c r="M49" s="118">
        <v>69</v>
      </c>
      <c r="N49" t="s">
        <v>801</v>
      </c>
      <c r="O49" s="3">
        <v>1949</v>
      </c>
      <c r="P49" s="11">
        <f t="shared" si="8"/>
        <v>44</v>
      </c>
      <c r="Q49" s="13" t="s">
        <v>654</v>
      </c>
      <c r="R49" s="78">
        <v>0.03339120370370371</v>
      </c>
      <c r="S49" s="2">
        <f t="shared" si="14"/>
        <v>0.002771054249270017</v>
      </c>
      <c r="T49" s="5"/>
      <c r="U49" s="5">
        <v>76</v>
      </c>
      <c r="V49" s="60" t="s">
        <v>794</v>
      </c>
      <c r="W49" s="5">
        <v>1969</v>
      </c>
      <c r="X49" s="2" t="s">
        <v>837</v>
      </c>
      <c r="Y49" s="2">
        <v>0.0337037037037037</v>
      </c>
      <c r="Z49" s="2">
        <f t="shared" si="10"/>
        <v>0.002796987859228523</v>
      </c>
      <c r="AA49" s="5">
        <f>Z49/S42</f>
        <v>1.0326241134751772</v>
      </c>
      <c r="AB49" s="118">
        <v>57</v>
      </c>
      <c r="AC49" s="122" t="s">
        <v>625</v>
      </c>
      <c r="AD49" s="46">
        <v>1977</v>
      </c>
      <c r="AE49" s="79" t="s">
        <v>626</v>
      </c>
      <c r="AF49" s="143">
        <v>0.03200231481481482</v>
      </c>
      <c r="AG49" s="99">
        <f t="shared" si="11"/>
        <v>0.0028109191756534755</v>
      </c>
      <c r="AH49">
        <v>39</v>
      </c>
      <c r="AI49" s="3" t="s">
        <v>168</v>
      </c>
      <c r="AJ49" s="3">
        <v>1986</v>
      </c>
      <c r="AK49" s="152">
        <v>0.03130787037037037</v>
      </c>
      <c r="AL49" s="2">
        <f>AK49/11.635</f>
        <v>0.0026908354422320903</v>
      </c>
      <c r="AM49" s="66" t="s">
        <v>169</v>
      </c>
      <c r="AN49" s="43">
        <f>AL49/AG31</f>
        <v>1.0291127350108036</v>
      </c>
      <c r="AO49">
        <v>39</v>
      </c>
      <c r="AP49" t="s">
        <v>2205</v>
      </c>
      <c r="AQ49">
        <v>1962</v>
      </c>
      <c r="AR49" s="2">
        <v>0.032372685185185185</v>
      </c>
      <c r="AS49" s="13" t="s">
        <v>2206</v>
      </c>
      <c r="AT49" s="2">
        <f t="shared" si="16"/>
        <v>0.0027823536901749194</v>
      </c>
      <c r="AU49">
        <f>AR49/AK41</f>
        <v>1.0655238095238095</v>
      </c>
      <c r="AV49" s="254">
        <v>39</v>
      </c>
      <c r="AW49" s="248" t="s">
        <v>1269</v>
      </c>
      <c r="AX49" s="269" t="s">
        <v>1270</v>
      </c>
      <c r="AY49" s="248" t="s">
        <v>1271</v>
      </c>
      <c r="AZ49" s="255">
        <v>0.031006944444444445</v>
      </c>
      <c r="BA49" s="271">
        <f t="shared" si="12"/>
        <v>0.0026445155176498462</v>
      </c>
      <c r="BB49" s="260"/>
      <c r="BC49" s="260"/>
      <c r="BF49" s="2"/>
      <c r="BI49" s="26"/>
      <c r="BK49" s="23"/>
      <c r="BL49" s="23"/>
      <c r="BM49" s="24"/>
      <c r="BN49" s="24"/>
      <c r="BO49" s="24"/>
      <c r="BP49" s="24"/>
      <c r="BQ49" s="24"/>
      <c r="BR49" s="24"/>
      <c r="BS49" s="24"/>
      <c r="BT49" s="279">
        <v>45</v>
      </c>
      <c r="BU49" s="280" t="s">
        <v>1908</v>
      </c>
      <c r="BV49" s="280" t="s">
        <v>1665</v>
      </c>
      <c r="BW49" s="280" t="s">
        <v>158</v>
      </c>
      <c r="BX49" s="281">
        <v>0.014502314814814815</v>
      </c>
      <c r="BY49" s="77">
        <f t="shared" si="4"/>
        <v>0.0029548318693591717</v>
      </c>
      <c r="BZ49" s="77">
        <f t="shared" si="0"/>
        <v>0.003059319156507516</v>
      </c>
      <c r="CA49" s="77">
        <f t="shared" si="1"/>
        <v>0.035870517110050626</v>
      </c>
      <c r="CB49" s="2">
        <f t="shared" si="2"/>
        <v>0.036767280037801886</v>
      </c>
      <c r="CC49" s="2">
        <f t="shared" si="3"/>
        <v>0.0031358021354202037</v>
      </c>
    </row>
    <row r="50" spans="1:81" ht="12.75">
      <c r="A50" s="15">
        <v>48</v>
      </c>
      <c r="B50" s="15"/>
      <c r="C50" s="15"/>
      <c r="D50" s="15"/>
      <c r="E50" s="15"/>
      <c r="F50" s="15"/>
      <c r="G50" t="s">
        <v>2061</v>
      </c>
      <c r="H50">
        <v>1968</v>
      </c>
      <c r="I50" s="11">
        <f t="shared" si="15"/>
        <v>23</v>
      </c>
      <c r="J50" t="s">
        <v>1050</v>
      </c>
      <c r="K50" s="174">
        <v>0.03138888888888889</v>
      </c>
      <c r="L50" s="2">
        <f t="shared" si="7"/>
        <v>0.0026048870447210695</v>
      </c>
      <c r="M50" s="136">
        <v>70</v>
      </c>
      <c r="N50" s="122" t="s">
        <v>1025</v>
      </c>
      <c r="O50" s="46">
        <v>1960</v>
      </c>
      <c r="P50" s="11">
        <f t="shared" si="8"/>
        <v>33</v>
      </c>
      <c r="Q50" s="79" t="s">
        <v>802</v>
      </c>
      <c r="R50" s="137">
        <v>0.033483796296296296</v>
      </c>
      <c r="S50" s="50">
        <f t="shared" si="14"/>
        <v>0.002778738281850315</v>
      </c>
      <c r="T50" s="160"/>
      <c r="U50" s="5">
        <v>84</v>
      </c>
      <c r="V50" s="5" t="s">
        <v>672</v>
      </c>
      <c r="W50" s="5">
        <v>1943</v>
      </c>
      <c r="X50" s="13" t="s">
        <v>800</v>
      </c>
      <c r="Y50" s="78">
        <v>0.03398148148148148</v>
      </c>
      <c r="Z50" s="2">
        <f t="shared" si="10"/>
        <v>0.0028200399569694172</v>
      </c>
      <c r="AA50" s="5">
        <f>Z50/S55</f>
        <v>1</v>
      </c>
      <c r="AB50" s="118">
        <v>59</v>
      </c>
      <c r="AC50" t="s">
        <v>627</v>
      </c>
      <c r="AD50">
        <v>1970</v>
      </c>
      <c r="AE50" s="13" t="s">
        <v>628</v>
      </c>
      <c r="AF50" s="141">
        <v>0.032025462962962964</v>
      </c>
      <c r="AG50" s="99">
        <f t="shared" si="11"/>
        <v>0.0028129523902470765</v>
      </c>
      <c r="AH50">
        <v>40</v>
      </c>
      <c r="AI50" t="s">
        <v>2181</v>
      </c>
      <c r="AJ50">
        <v>1987</v>
      </c>
      <c r="AK50" s="152">
        <v>0.03131944444444445</v>
      </c>
      <c r="AL50" s="2">
        <f t="shared" si="17"/>
        <v>0.0026918302057966866</v>
      </c>
      <c r="AM50" s="13" t="s">
        <v>158</v>
      </c>
      <c r="AN50" s="43"/>
      <c r="AO50">
        <v>40</v>
      </c>
      <c r="AP50" t="s">
        <v>2207</v>
      </c>
      <c r="AQ50">
        <v>1981</v>
      </c>
      <c r="AR50" s="2">
        <v>0.03239583333333333</v>
      </c>
      <c r="AS50" s="13" t="s">
        <v>2190</v>
      </c>
      <c r="AT50" s="2">
        <f t="shared" si="16"/>
        <v>0.0027843432173041112</v>
      </c>
      <c r="AV50" s="254">
        <v>40</v>
      </c>
      <c r="AW50" s="248" t="s">
        <v>1221</v>
      </c>
      <c r="AX50" s="248" t="s">
        <v>1272</v>
      </c>
      <c r="AY50" s="248" t="s">
        <v>185</v>
      </c>
      <c r="AZ50" s="255">
        <v>0.03107638888888889</v>
      </c>
      <c r="BA50" s="259">
        <f t="shared" si="12"/>
        <v>0.002650438284766643</v>
      </c>
      <c r="BB50" s="260"/>
      <c r="BC50" s="260"/>
      <c r="BF50" s="2"/>
      <c r="BI50" s="26"/>
      <c r="BK50" s="23"/>
      <c r="BL50" s="23"/>
      <c r="BM50" s="24"/>
      <c r="BN50" s="24"/>
      <c r="BO50" s="24"/>
      <c r="BP50" s="24"/>
      <c r="BQ50" s="24"/>
      <c r="BR50" s="24"/>
      <c r="BS50" s="24"/>
      <c r="BT50" s="279">
        <v>46</v>
      </c>
      <c r="BU50" s="280" t="s">
        <v>1909</v>
      </c>
      <c r="BV50" s="315" t="s">
        <v>1913</v>
      </c>
      <c r="BW50" s="280" t="s">
        <v>158</v>
      </c>
      <c r="BX50" s="281">
        <v>0.014525462962962964</v>
      </c>
      <c r="BY50" s="77">
        <f t="shared" si="4"/>
        <v>0.0029595482809622988</v>
      </c>
      <c r="BZ50" s="77">
        <f t="shared" si="0"/>
        <v>0.003064202347499547</v>
      </c>
      <c r="CA50" s="77">
        <f t="shared" si="1"/>
        <v>0.03592777252443219</v>
      </c>
      <c r="CB50" s="2">
        <f t="shared" si="2"/>
        <v>0.03682596683754299</v>
      </c>
      <c r="CC50" s="2">
        <f t="shared" si="3"/>
        <v>0.003140807406187035</v>
      </c>
    </row>
    <row r="51" spans="1:81" ht="22.5">
      <c r="A51" s="15">
        <v>50</v>
      </c>
      <c r="B51" s="15"/>
      <c r="C51" s="15"/>
      <c r="D51" s="15"/>
      <c r="E51" s="15"/>
      <c r="F51" s="15"/>
      <c r="G51" t="s">
        <v>2062</v>
      </c>
      <c r="H51">
        <v>1971</v>
      </c>
      <c r="I51" s="11">
        <f t="shared" si="15"/>
        <v>20</v>
      </c>
      <c r="J51" t="s">
        <v>1050</v>
      </c>
      <c r="K51" s="174">
        <v>0.03142361111111111</v>
      </c>
      <c r="L51" s="2">
        <f t="shared" si="7"/>
        <v>0.0026077685569386813</v>
      </c>
      <c r="M51" s="118">
        <v>73</v>
      </c>
      <c r="N51" s="6" t="s">
        <v>803</v>
      </c>
      <c r="O51" s="3">
        <v>1946</v>
      </c>
      <c r="P51" s="11">
        <f t="shared" si="8"/>
        <v>47</v>
      </c>
      <c r="Q51" s="13" t="s">
        <v>804</v>
      </c>
      <c r="R51" s="78">
        <v>0.03356481481481482</v>
      </c>
      <c r="S51" s="2">
        <f t="shared" si="14"/>
        <v>0.002785461810358076</v>
      </c>
      <c r="T51" s="5">
        <f>S51/L57</f>
        <v>1.0661764705882353</v>
      </c>
      <c r="U51" s="5">
        <v>86</v>
      </c>
      <c r="V51" s="5" t="s">
        <v>186</v>
      </c>
      <c r="W51" s="5">
        <v>1979</v>
      </c>
      <c r="X51" s="11" t="s">
        <v>909</v>
      </c>
      <c r="Y51" s="2">
        <v>0.03417824074074074</v>
      </c>
      <c r="Z51" s="2">
        <f t="shared" si="10"/>
        <v>0.002836368526202551</v>
      </c>
      <c r="AA51" s="60">
        <f>Z51/S128</f>
        <v>0.7676111255523786</v>
      </c>
      <c r="AB51" s="118">
        <v>60</v>
      </c>
      <c r="AC51" t="s">
        <v>629</v>
      </c>
      <c r="AD51" s="3">
        <v>1988</v>
      </c>
      <c r="AE51" s="13" t="s">
        <v>615</v>
      </c>
      <c r="AF51" s="141">
        <v>0.03208333333333333</v>
      </c>
      <c r="AG51" s="99">
        <f t="shared" si="11"/>
        <v>0.002818035426731079</v>
      </c>
      <c r="AH51">
        <v>41</v>
      </c>
      <c r="AI51" t="s">
        <v>2203</v>
      </c>
      <c r="AJ51">
        <v>1984</v>
      </c>
      <c r="AK51" s="152">
        <v>0.03140046296296296</v>
      </c>
      <c r="AL51" s="2">
        <f t="shared" si="17"/>
        <v>0.002698793550748858</v>
      </c>
      <c r="AM51" s="13" t="s">
        <v>150</v>
      </c>
      <c r="AN51" s="43"/>
      <c r="AO51">
        <v>41</v>
      </c>
      <c r="AP51" t="s">
        <v>2208</v>
      </c>
      <c r="AR51" s="2">
        <v>0.03243055555555556</v>
      </c>
      <c r="AS51" s="13" t="s">
        <v>2182</v>
      </c>
      <c r="AT51" s="2">
        <f t="shared" si="16"/>
        <v>0.0027873275079978994</v>
      </c>
      <c r="AU51">
        <f>AR51/AK39</f>
        <v>1.076450249711871</v>
      </c>
      <c r="AV51" s="254">
        <v>41</v>
      </c>
      <c r="AW51" s="248" t="s">
        <v>1237</v>
      </c>
      <c r="AX51" s="263" t="s">
        <v>1273</v>
      </c>
      <c r="AY51" s="248" t="s">
        <v>1227</v>
      </c>
      <c r="AZ51" s="255">
        <v>0.03123842592592593</v>
      </c>
      <c r="BA51" s="259">
        <f t="shared" si="12"/>
        <v>0.002664258074705836</v>
      </c>
      <c r="BB51" s="260">
        <f>BA51/AT37</f>
        <v>1.006494824957192</v>
      </c>
      <c r="BC51" s="260"/>
      <c r="BF51" s="2"/>
      <c r="BI51" s="26"/>
      <c r="BK51" s="23"/>
      <c r="BL51" s="23"/>
      <c r="BM51" s="24"/>
      <c r="BN51" s="24"/>
      <c r="BO51" s="24"/>
      <c r="BP51" s="24"/>
      <c r="BQ51" s="24"/>
      <c r="BR51" s="24"/>
      <c r="BS51" s="24"/>
      <c r="BT51" s="279">
        <v>47</v>
      </c>
      <c r="BU51" s="280" t="s">
        <v>1908</v>
      </c>
      <c r="BV51" s="280" t="s">
        <v>1666</v>
      </c>
      <c r="BW51" s="312" t="s">
        <v>1291</v>
      </c>
      <c r="BX51" s="281">
        <v>0.014560185185185183</v>
      </c>
      <c r="BY51" s="77">
        <f t="shared" si="4"/>
        <v>0.002966622898366989</v>
      </c>
      <c r="BZ51" s="77">
        <f t="shared" si="0"/>
        <v>0.0030715271339875933</v>
      </c>
      <c r="CA51" s="77">
        <f t="shared" si="1"/>
        <v>0.03601365564600453</v>
      </c>
      <c r="CB51" s="2">
        <f t="shared" si="2"/>
        <v>0.036913997037154644</v>
      </c>
      <c r="CC51" s="2">
        <f t="shared" si="3"/>
        <v>0.0031483153123372833</v>
      </c>
    </row>
    <row r="52" spans="1:81" ht="13.5" thickBot="1">
      <c r="A52">
        <v>54</v>
      </c>
      <c r="D52" s="222"/>
      <c r="E52" s="222"/>
      <c r="F52" s="222"/>
      <c r="G52" t="s">
        <v>1062</v>
      </c>
      <c r="H52">
        <v>1960</v>
      </c>
      <c r="I52" s="11">
        <f t="shared" si="15"/>
        <v>31</v>
      </c>
      <c r="J52" s="13" t="s">
        <v>1063</v>
      </c>
      <c r="K52" s="174">
        <v>0.031655092592592596</v>
      </c>
      <c r="L52" s="2">
        <f t="shared" si="7"/>
        <v>0.0026269786383894267</v>
      </c>
      <c r="M52" s="118">
        <v>74</v>
      </c>
      <c r="N52" t="s">
        <v>805</v>
      </c>
      <c r="O52">
        <v>1965</v>
      </c>
      <c r="P52" s="11">
        <f t="shared" si="8"/>
        <v>28</v>
      </c>
      <c r="Q52" s="13" t="s">
        <v>806</v>
      </c>
      <c r="R52" s="78">
        <v>0.03357638888888889</v>
      </c>
      <c r="S52" s="2">
        <f t="shared" si="14"/>
        <v>0.0027864223144306133</v>
      </c>
      <c r="T52" s="5">
        <f>S52/L62</f>
        <v>1.0171809256661992</v>
      </c>
      <c r="U52" s="207">
        <v>90</v>
      </c>
      <c r="V52" s="169" t="s">
        <v>963</v>
      </c>
      <c r="W52" s="170">
        <v>1964</v>
      </c>
      <c r="X52" s="171" t="s">
        <v>2167</v>
      </c>
      <c r="Y52" s="172">
        <v>0.034386574074074076</v>
      </c>
      <c r="Z52" s="50">
        <f t="shared" si="10"/>
        <v>0.002853657599508222</v>
      </c>
      <c r="AA52" s="160"/>
      <c r="AB52" s="118">
        <v>61</v>
      </c>
      <c r="AC52" s="3" t="s">
        <v>286</v>
      </c>
      <c r="AD52">
        <v>1964</v>
      </c>
      <c r="AE52" s="13" t="s">
        <v>630</v>
      </c>
      <c r="AF52" s="141">
        <v>0.03209490740740741</v>
      </c>
      <c r="AG52" s="99">
        <f t="shared" si="11"/>
        <v>0.0028190520340278797</v>
      </c>
      <c r="AH52">
        <v>42</v>
      </c>
      <c r="AI52" s="3" t="s">
        <v>170</v>
      </c>
      <c r="AJ52" s="3">
        <v>1989</v>
      </c>
      <c r="AK52" s="152">
        <v>0.03159722222222222</v>
      </c>
      <c r="AL52" s="2">
        <f t="shared" si="17"/>
        <v>0.002715704531346989</v>
      </c>
      <c r="AM52" s="66" t="s">
        <v>171</v>
      </c>
      <c r="AN52" s="3"/>
      <c r="AO52">
        <v>42</v>
      </c>
      <c r="AP52" t="s">
        <v>2209</v>
      </c>
      <c r="AQ52">
        <v>1985</v>
      </c>
      <c r="AR52" s="2">
        <v>0.0327662037037037</v>
      </c>
      <c r="AS52" s="13" t="s">
        <v>2190</v>
      </c>
      <c r="AT52" s="2">
        <f t="shared" si="16"/>
        <v>0.002816175651371182</v>
      </c>
      <c r="AU52">
        <f>AR52/AK48</f>
        <v>1.0504638218923932</v>
      </c>
      <c r="AV52" s="254">
        <v>42</v>
      </c>
      <c r="AW52" s="263" t="s">
        <v>1237</v>
      </c>
      <c r="AX52" s="248" t="s">
        <v>1274</v>
      </c>
      <c r="AY52" s="248" t="s">
        <v>158</v>
      </c>
      <c r="AZ52" s="255">
        <v>0.031342592592592596</v>
      </c>
      <c r="BA52" s="259">
        <f t="shared" si="12"/>
        <v>0.002673142225381032</v>
      </c>
      <c r="BB52" s="260"/>
      <c r="BC52" s="260"/>
      <c r="BF52" s="2"/>
      <c r="BI52" s="26"/>
      <c r="BJ52" s="2">
        <v>0.02271990740740741</v>
      </c>
      <c r="BK52" s="23">
        <f>BJ52/7.5</f>
        <v>0.0030293209876543215</v>
      </c>
      <c r="BL52" s="23"/>
      <c r="BM52" s="24"/>
      <c r="BN52" s="24"/>
      <c r="BO52" s="24"/>
      <c r="BP52" s="24"/>
      <c r="BQ52" s="24"/>
      <c r="BR52" s="24"/>
      <c r="BS52" s="24"/>
      <c r="BT52" s="279">
        <v>48</v>
      </c>
      <c r="BU52" s="280" t="s">
        <v>1908</v>
      </c>
      <c r="BV52" s="280" t="s">
        <v>1667</v>
      </c>
      <c r="BW52" s="280" t="s">
        <v>183</v>
      </c>
      <c r="BX52" s="281">
        <v>0.014606481481481482</v>
      </c>
      <c r="BY52" s="77">
        <f t="shared" si="4"/>
        <v>0.002976055721573244</v>
      </c>
      <c r="BZ52" s="77">
        <f t="shared" si="0"/>
        <v>0.003081293515971656</v>
      </c>
      <c r="CA52" s="77">
        <f t="shared" si="1"/>
        <v>0.036128166474767666</v>
      </c>
      <c r="CB52" s="2">
        <f t="shared" si="2"/>
        <v>0.037031370636636855</v>
      </c>
      <c r="CC52" s="2">
        <f t="shared" si="3"/>
        <v>0.003158325853870947</v>
      </c>
    </row>
    <row r="53" spans="3:81" ht="26.25" thickBot="1">
      <c r="C53">
        <v>15</v>
      </c>
      <c r="D53" s="222"/>
      <c r="E53" s="222"/>
      <c r="F53" s="222"/>
      <c r="G53" t="s">
        <v>2059</v>
      </c>
      <c r="H53" s="3">
        <v>1976</v>
      </c>
      <c r="I53" s="119">
        <f t="shared" si="15"/>
        <v>15</v>
      </c>
      <c r="J53" t="s">
        <v>663</v>
      </c>
      <c r="K53" s="174">
        <v>0.031828703703703706</v>
      </c>
      <c r="L53" s="2">
        <f t="shared" si="7"/>
        <v>0.0026413861994774857</v>
      </c>
      <c r="M53" s="118">
        <v>77</v>
      </c>
      <c r="N53" t="s">
        <v>815</v>
      </c>
      <c r="O53" s="54">
        <v>1978</v>
      </c>
      <c r="P53" s="11">
        <f t="shared" si="8"/>
        <v>15</v>
      </c>
      <c r="Q53" s="13" t="s">
        <v>781</v>
      </c>
      <c r="R53" s="78">
        <v>0.03387731481481481</v>
      </c>
      <c r="S53" s="2">
        <f t="shared" si="14"/>
        <v>0.002811395420316582</v>
      </c>
      <c r="T53" s="5"/>
      <c r="U53" s="208">
        <v>91</v>
      </c>
      <c r="V53" s="72" t="s">
        <v>2244</v>
      </c>
      <c r="W53" s="76">
        <v>1958</v>
      </c>
      <c r="X53" s="129" t="s">
        <v>2167</v>
      </c>
      <c r="Y53" s="168">
        <v>0.03439236111111111</v>
      </c>
      <c r="Z53" s="50">
        <f t="shared" si="10"/>
        <v>0.0028541378515444904</v>
      </c>
      <c r="AA53" s="160"/>
      <c r="AB53" s="118">
        <v>63</v>
      </c>
      <c r="AC53" s="3" t="s">
        <v>2210</v>
      </c>
      <c r="AD53">
        <v>1958</v>
      </c>
      <c r="AE53" s="66" t="s">
        <v>632</v>
      </c>
      <c r="AF53" s="141">
        <v>0.032164351851851854</v>
      </c>
      <c r="AG53" s="99">
        <f t="shared" si="11"/>
        <v>0.002825151677808683</v>
      </c>
      <c r="AH53">
        <v>43</v>
      </c>
      <c r="AI53" t="s">
        <v>172</v>
      </c>
      <c r="AJ53">
        <v>1985</v>
      </c>
      <c r="AK53" s="152">
        <v>0.031608796296296295</v>
      </c>
      <c r="AL53" s="2">
        <f t="shared" si="17"/>
        <v>0.002716699294911585</v>
      </c>
      <c r="AM53" s="13" t="s">
        <v>125</v>
      </c>
      <c r="AN53" s="43"/>
      <c r="AO53">
        <v>43</v>
      </c>
      <c r="AP53" s="3" t="s">
        <v>2210</v>
      </c>
      <c r="AQ53">
        <v>1958</v>
      </c>
      <c r="AR53" s="2">
        <v>0.032916666666666664</v>
      </c>
      <c r="AS53" s="13" t="s">
        <v>563</v>
      </c>
      <c r="AT53" s="2">
        <f t="shared" si="16"/>
        <v>0.0028291075777109294</v>
      </c>
      <c r="AU53" s="3">
        <f>AR53/AK56</f>
        <v>1.0398537477148078</v>
      </c>
      <c r="AV53" s="254">
        <v>43</v>
      </c>
      <c r="AW53" s="248" t="s">
        <v>1221</v>
      </c>
      <c r="AX53" s="248" t="s">
        <v>1275</v>
      </c>
      <c r="AY53" s="248" t="s">
        <v>185</v>
      </c>
      <c r="AZ53" s="255">
        <v>0.03138888888888889</v>
      </c>
      <c r="BA53" s="259">
        <f t="shared" si="12"/>
        <v>0.0026770907367922297</v>
      </c>
      <c r="BB53" s="260"/>
      <c r="BC53" s="260"/>
      <c r="BE53" s="4">
        <v>0.0437962962962963</v>
      </c>
      <c r="BF53" s="2">
        <f>BE53/12.5</f>
        <v>0.0035037037037037038</v>
      </c>
      <c r="BG53">
        <f>BE53/BE37</f>
        <v>1.1884422110552764</v>
      </c>
      <c r="BH53">
        <f>Sheet2!E52-BG53</f>
        <v>0.04346681720109857</v>
      </c>
      <c r="BI53" s="26">
        <v>6</v>
      </c>
      <c r="BJ53" s="30">
        <v>0.025706018518518517</v>
      </c>
      <c r="BK53" s="31">
        <f>BJ53/7.5</f>
        <v>0.003427469135802469</v>
      </c>
      <c r="BL53" s="41"/>
      <c r="BM53" s="24"/>
      <c r="BN53" s="24"/>
      <c r="BO53" s="24"/>
      <c r="BP53" s="24"/>
      <c r="BQ53" s="24"/>
      <c r="BR53" s="24"/>
      <c r="BS53" s="24"/>
      <c r="BT53" s="279">
        <v>49</v>
      </c>
      <c r="BU53" s="280" t="s">
        <v>1908</v>
      </c>
      <c r="BV53" s="280" t="s">
        <v>1668</v>
      </c>
      <c r="BW53" s="280" t="s">
        <v>1659</v>
      </c>
      <c r="BX53" s="281">
        <v>0.014699074074074074</v>
      </c>
      <c r="BY53" s="77">
        <f t="shared" si="4"/>
        <v>0.0029949213679857523</v>
      </c>
      <c r="BZ53" s="77">
        <f t="shared" si="0"/>
        <v>0.0031008262799397807</v>
      </c>
      <c r="CA53" s="77">
        <f t="shared" si="1"/>
        <v>0.036357188132293924</v>
      </c>
      <c r="CB53" s="2">
        <f t="shared" si="2"/>
        <v>0.03726611783560127</v>
      </c>
      <c r="CC53" s="2">
        <f t="shared" si="3"/>
        <v>0.0031783469369382747</v>
      </c>
    </row>
    <row r="54" spans="1:81" ht="12.75">
      <c r="A54">
        <v>59</v>
      </c>
      <c r="D54" s="222"/>
      <c r="E54" s="222"/>
      <c r="F54" s="222"/>
      <c r="G54" s="3" t="s">
        <v>1093</v>
      </c>
      <c r="H54">
        <v>1954</v>
      </c>
      <c r="I54" s="11">
        <f t="shared" si="15"/>
        <v>37</v>
      </c>
      <c r="J54" s="13" t="s">
        <v>663</v>
      </c>
      <c r="K54" s="174">
        <v>0.03236111111111111</v>
      </c>
      <c r="L54" s="2">
        <f t="shared" si="7"/>
        <v>0.0026855693868142</v>
      </c>
      <c r="M54" s="118">
        <v>79</v>
      </c>
      <c r="N54" t="s">
        <v>812</v>
      </c>
      <c r="O54" s="55">
        <v>1978</v>
      </c>
      <c r="P54" s="11">
        <f t="shared" si="8"/>
        <v>15</v>
      </c>
      <c r="Q54" s="13" t="s">
        <v>766</v>
      </c>
      <c r="R54" s="78">
        <v>0.033935185185185186</v>
      </c>
      <c r="S54" s="2">
        <f t="shared" si="14"/>
        <v>0.0028161979406792683</v>
      </c>
      <c r="T54" s="5"/>
      <c r="U54" s="5">
        <v>94</v>
      </c>
      <c r="V54" t="s">
        <v>960</v>
      </c>
      <c r="W54">
        <v>1939</v>
      </c>
      <c r="X54" t="s">
        <v>612</v>
      </c>
      <c r="Y54" s="2">
        <v>0.03449074074074074</v>
      </c>
      <c r="Z54" s="2">
        <f t="shared" si="10"/>
        <v>0.002862302136161057</v>
      </c>
      <c r="AA54" s="5"/>
      <c r="AB54" s="118">
        <v>65</v>
      </c>
      <c r="AC54" s="43" t="s">
        <v>633</v>
      </c>
      <c r="AD54">
        <v>1984</v>
      </c>
      <c r="AE54" s="13" t="s">
        <v>634</v>
      </c>
      <c r="AF54" s="141">
        <v>0.03222222222222222</v>
      </c>
      <c r="AG54" s="99">
        <f t="shared" si="11"/>
        <v>0.0028302347142926854</v>
      </c>
      <c r="AH54">
        <v>44</v>
      </c>
      <c r="AI54" t="s">
        <v>173</v>
      </c>
      <c r="AJ54">
        <v>1972</v>
      </c>
      <c r="AK54" s="152">
        <v>0.03163194444444444</v>
      </c>
      <c r="AL54" s="2">
        <f t="shared" si="17"/>
        <v>0.002718688822040777</v>
      </c>
      <c r="AM54" s="13" t="s">
        <v>158</v>
      </c>
      <c r="AN54" s="43"/>
      <c r="AO54">
        <v>44</v>
      </c>
      <c r="AP54" t="s">
        <v>2211</v>
      </c>
      <c r="AR54" s="2">
        <v>0.03304398148148149</v>
      </c>
      <c r="AS54" s="13" t="s">
        <v>2190</v>
      </c>
      <c r="AT54" s="2">
        <f t="shared" si="16"/>
        <v>0.002840049976921486</v>
      </c>
      <c r="AV54" s="254">
        <v>44</v>
      </c>
      <c r="AW54" s="248" t="s">
        <v>1221</v>
      </c>
      <c r="AX54" s="248" t="s">
        <v>1276</v>
      </c>
      <c r="AY54" s="248" t="s">
        <v>1227</v>
      </c>
      <c r="AZ54" s="255">
        <v>0.031435185185185184</v>
      </c>
      <c r="BA54" s="259">
        <f t="shared" si="12"/>
        <v>0.0026810392482034275</v>
      </c>
      <c r="BB54" s="260"/>
      <c r="BC54" s="260"/>
      <c r="BE54" s="4">
        <v>0.045092592592592594</v>
      </c>
      <c r="BF54" s="2">
        <f>BE54/12.5</f>
        <v>0.0036074074074074077</v>
      </c>
      <c r="BG54" s="3">
        <f>BE54/BE37</f>
        <v>1.2236180904522613</v>
      </c>
      <c r="BH54">
        <f>Sheet2!E53-BG54</f>
        <v>0.009324707618034944</v>
      </c>
      <c r="BI54" s="26">
        <v>15</v>
      </c>
      <c r="BK54" s="24"/>
      <c r="BL54" s="24"/>
      <c r="BM54" s="24"/>
      <c r="BN54" s="24"/>
      <c r="BO54" s="24"/>
      <c r="BP54" s="24"/>
      <c r="BQ54" s="24"/>
      <c r="BR54" s="24"/>
      <c r="BS54" s="24"/>
      <c r="BT54" s="279">
        <v>50</v>
      </c>
      <c r="BU54" s="280" t="s">
        <v>1908</v>
      </c>
      <c r="BV54" s="280" t="s">
        <v>1669</v>
      </c>
      <c r="BW54" s="280" t="s">
        <v>1670</v>
      </c>
      <c r="BX54" s="281">
        <v>0.014745370370370372</v>
      </c>
      <c r="BY54" s="77">
        <f t="shared" si="4"/>
        <v>0.003004354191192007</v>
      </c>
      <c r="BZ54" s="77">
        <f t="shared" si="0"/>
        <v>0.003110592661923843</v>
      </c>
      <c r="CA54" s="77">
        <f t="shared" si="1"/>
        <v>0.03647169896105706</v>
      </c>
      <c r="CB54" s="2">
        <f t="shared" si="2"/>
        <v>0.03738349143508348</v>
      </c>
      <c r="CC54" s="2">
        <f t="shared" si="3"/>
        <v>0.003188357478471939</v>
      </c>
    </row>
    <row r="55" spans="2:81" ht="26.25" thickBot="1">
      <c r="B55">
        <v>10</v>
      </c>
      <c r="D55" s="222"/>
      <c r="E55" s="222"/>
      <c r="F55" s="222"/>
      <c r="G55" s="6" t="s">
        <v>1094</v>
      </c>
      <c r="H55" s="3">
        <v>1949</v>
      </c>
      <c r="I55" s="11">
        <f t="shared" si="15"/>
        <v>42</v>
      </c>
      <c r="J55" s="13" t="s">
        <v>781</v>
      </c>
      <c r="K55" s="174">
        <v>0.031261574074074074</v>
      </c>
      <c r="L55" s="2">
        <f t="shared" si="7"/>
        <v>0.0025943214999231594</v>
      </c>
      <c r="M55" s="118">
        <v>81</v>
      </c>
      <c r="N55" t="s">
        <v>672</v>
      </c>
      <c r="O55">
        <v>1943</v>
      </c>
      <c r="P55" s="11">
        <f t="shared" si="8"/>
        <v>50</v>
      </c>
      <c r="Q55" s="13" t="s">
        <v>800</v>
      </c>
      <c r="R55" s="78">
        <v>0.03398148148148148</v>
      </c>
      <c r="S55" s="2">
        <f t="shared" si="14"/>
        <v>0.0028200399569694172</v>
      </c>
      <c r="T55" s="5"/>
      <c r="U55" s="160">
        <v>99</v>
      </c>
      <c r="V55" s="60" t="s">
        <v>900</v>
      </c>
      <c r="W55" s="160">
        <v>1955</v>
      </c>
      <c r="X55" s="51" t="s">
        <v>1029</v>
      </c>
      <c r="Y55" s="50">
        <v>0.0346412037037037</v>
      </c>
      <c r="Z55" s="50">
        <f t="shared" si="10"/>
        <v>0.0028747886891040413</v>
      </c>
      <c r="AA55" s="160">
        <f>Z55/S122</f>
        <v>0.7886693017127798</v>
      </c>
      <c r="AB55" s="118">
        <v>67</v>
      </c>
      <c r="AC55" s="3" t="s">
        <v>2244</v>
      </c>
      <c r="AD55">
        <v>1958</v>
      </c>
      <c r="AE55" s="13" t="s">
        <v>2167</v>
      </c>
      <c r="AF55" s="141">
        <v>0.03224537037037037</v>
      </c>
      <c r="AG55" s="99">
        <f t="shared" si="11"/>
        <v>0.0028322679288862863</v>
      </c>
      <c r="AH55">
        <v>45</v>
      </c>
      <c r="AI55" s="3" t="s">
        <v>174</v>
      </c>
      <c r="AJ55" s="3">
        <v>1990</v>
      </c>
      <c r="AK55" s="152">
        <v>0.03164351851851852</v>
      </c>
      <c r="AL55" s="2">
        <f t="shared" si="17"/>
        <v>0.0027196835856053737</v>
      </c>
      <c r="AM55" s="66" t="s">
        <v>169</v>
      </c>
      <c r="AN55" s="3"/>
      <c r="AO55">
        <v>45</v>
      </c>
      <c r="AP55" t="s">
        <v>2212</v>
      </c>
      <c r="AR55" s="2">
        <v>0.0330787037037037</v>
      </c>
      <c r="AS55" s="13" t="s">
        <v>2199</v>
      </c>
      <c r="AT55" s="2">
        <f t="shared" si="16"/>
        <v>0.002843034267615273</v>
      </c>
      <c r="AU55">
        <f>AR55/AK53</f>
        <v>1.0465031124130355</v>
      </c>
      <c r="AV55" s="254">
        <v>45</v>
      </c>
      <c r="AW55" s="248" t="s">
        <v>1208</v>
      </c>
      <c r="AX55" s="248" t="s">
        <v>1277</v>
      </c>
      <c r="AY55" s="248" t="s">
        <v>1278</v>
      </c>
      <c r="AZ55" s="255">
        <v>0.03146990740740741</v>
      </c>
      <c r="BA55" s="259">
        <f t="shared" si="12"/>
        <v>0.002684000631761826</v>
      </c>
      <c r="BB55" s="260"/>
      <c r="BC55" s="260"/>
      <c r="BK55" s="24"/>
      <c r="BL55" s="24"/>
      <c r="BM55" s="24"/>
      <c r="BN55" s="24"/>
      <c r="BO55" s="24"/>
      <c r="BP55" s="24"/>
      <c r="BQ55" s="24"/>
      <c r="BR55" s="24"/>
      <c r="BS55" s="24"/>
      <c r="BT55" s="279">
        <v>51</v>
      </c>
      <c r="BU55" s="280" t="s">
        <v>1908</v>
      </c>
      <c r="BV55" s="280" t="s">
        <v>1671</v>
      </c>
      <c r="BW55" s="280" t="s">
        <v>158</v>
      </c>
      <c r="BX55" s="281">
        <v>0.01476851851851852</v>
      </c>
      <c r="BY55" s="77">
        <f t="shared" si="4"/>
        <v>0.003009070602795134</v>
      </c>
      <c r="BZ55" s="77">
        <f t="shared" si="0"/>
        <v>0.0031154758529158746</v>
      </c>
      <c r="CA55" s="77">
        <f t="shared" si="1"/>
        <v>0.03652895437543863</v>
      </c>
      <c r="CB55" s="2">
        <f t="shared" si="2"/>
        <v>0.03744217823482459</v>
      </c>
      <c r="CC55" s="2">
        <f t="shared" si="3"/>
        <v>0.0031933627492387712</v>
      </c>
    </row>
    <row r="56" spans="1:81" ht="23.25" thickBot="1">
      <c r="A56" s="46"/>
      <c r="B56" s="46"/>
      <c r="C56" s="46"/>
      <c r="D56" s="47">
        <v>3</v>
      </c>
      <c r="E56" s="47"/>
      <c r="F56" s="47"/>
      <c r="G56" s="46" t="s">
        <v>1168</v>
      </c>
      <c r="H56" s="46">
        <v>1967</v>
      </c>
      <c r="I56" s="11">
        <f t="shared" si="15"/>
        <v>24</v>
      </c>
      <c r="J56" s="46" t="s">
        <v>1169</v>
      </c>
      <c r="K56" s="226">
        <v>0.03142361111111111</v>
      </c>
      <c r="L56" s="2">
        <f t="shared" si="7"/>
        <v>0.0026077685569386813</v>
      </c>
      <c r="M56" s="118">
        <v>84</v>
      </c>
      <c r="N56" t="s">
        <v>714</v>
      </c>
      <c r="O56" s="44">
        <v>1939</v>
      </c>
      <c r="P56" s="11">
        <f t="shared" si="8"/>
        <v>54</v>
      </c>
      <c r="Q56" s="13" t="s">
        <v>800</v>
      </c>
      <c r="R56" s="78">
        <v>0.03409722222222222</v>
      </c>
      <c r="S56" s="2">
        <f t="shared" si="14"/>
        <v>0.00282964499769479</v>
      </c>
      <c r="T56" s="5">
        <f>S56/L65</f>
        <v>1.0165631469979297</v>
      </c>
      <c r="U56" s="46">
        <v>100</v>
      </c>
      <c r="V56" s="47" t="s">
        <v>964</v>
      </c>
      <c r="W56" s="46">
        <v>1968</v>
      </c>
      <c r="X56" s="79" t="s">
        <v>886</v>
      </c>
      <c r="Y56" s="50">
        <v>0.03467592592592592</v>
      </c>
      <c r="Z56" s="50">
        <f t="shared" si="10"/>
        <v>0.002877670201321653</v>
      </c>
      <c r="AA56" s="160"/>
      <c r="AB56" s="118">
        <v>68</v>
      </c>
      <c r="AC56" t="s">
        <v>635</v>
      </c>
      <c r="AD56">
        <v>1960</v>
      </c>
      <c r="AE56" s="66" t="s">
        <v>636</v>
      </c>
      <c r="AF56" s="141">
        <v>0.03234953703703704</v>
      </c>
      <c r="AG56" s="99">
        <f t="shared" si="11"/>
        <v>0.0028414173945574914</v>
      </c>
      <c r="AH56">
        <v>46</v>
      </c>
      <c r="AI56" s="3" t="s">
        <v>2210</v>
      </c>
      <c r="AJ56" s="3">
        <v>1958</v>
      </c>
      <c r="AK56" s="152">
        <v>0.031655092592592596</v>
      </c>
      <c r="AL56" s="2">
        <f t="shared" si="17"/>
        <v>0.0027206783491699697</v>
      </c>
      <c r="AM56" s="66" t="s">
        <v>175</v>
      </c>
      <c r="AN56" s="43">
        <f>AL56/AG53</f>
        <v>0.9630202762353108</v>
      </c>
      <c r="AO56">
        <v>46</v>
      </c>
      <c r="AP56" s="3" t="s">
        <v>2213</v>
      </c>
      <c r="AR56" s="2">
        <v>0.0332175925925926</v>
      </c>
      <c r="AS56" s="13" t="s">
        <v>562</v>
      </c>
      <c r="AT56" s="2">
        <f t="shared" si="16"/>
        <v>0.002854971430390425</v>
      </c>
      <c r="AU56" s="14">
        <f>AR56/AK25</f>
        <v>1.1619433198380569</v>
      </c>
      <c r="AV56" s="254">
        <v>46</v>
      </c>
      <c r="AW56" s="248" t="s">
        <v>1221</v>
      </c>
      <c r="AX56" s="248" t="s">
        <v>1279</v>
      </c>
      <c r="AY56" s="248" t="s">
        <v>1227</v>
      </c>
      <c r="AZ56" s="255">
        <v>0.031481481481481485</v>
      </c>
      <c r="BA56" s="259">
        <f t="shared" si="12"/>
        <v>0.0026849877596146258</v>
      </c>
      <c r="BB56" s="260"/>
      <c r="BC56" s="260"/>
      <c r="BD56" s="24" t="s">
        <v>2142</v>
      </c>
      <c r="BE56" s="24" t="s">
        <v>2137</v>
      </c>
      <c r="BF56" s="24" t="s">
        <v>2139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79">
        <v>52</v>
      </c>
      <c r="BU56" s="280" t="s">
        <v>1908</v>
      </c>
      <c r="BV56" s="280" t="s">
        <v>1672</v>
      </c>
      <c r="BW56" s="312" t="s">
        <v>1291</v>
      </c>
      <c r="BX56" s="281">
        <v>0.014791666666666668</v>
      </c>
      <c r="BY56" s="77">
        <f t="shared" si="4"/>
        <v>0.0030137870143982616</v>
      </c>
      <c r="BZ56" s="77">
        <f t="shared" si="0"/>
        <v>0.003120359043907906</v>
      </c>
      <c r="CA56" s="77">
        <f t="shared" si="1"/>
        <v>0.0365862097898202</v>
      </c>
      <c r="CB56" s="2">
        <f t="shared" si="2"/>
        <v>0.0375008650345657</v>
      </c>
      <c r="CC56" s="2">
        <f t="shared" si="3"/>
        <v>0.0031983680200056036</v>
      </c>
    </row>
    <row r="57" spans="2:81" ht="12.75">
      <c r="B57">
        <v>12</v>
      </c>
      <c r="D57" s="222"/>
      <c r="E57" s="222"/>
      <c r="F57" s="222"/>
      <c r="G57" t="s">
        <v>1095</v>
      </c>
      <c r="H57" s="3">
        <v>1946</v>
      </c>
      <c r="I57" s="11">
        <f t="shared" si="15"/>
        <v>45</v>
      </c>
      <c r="J57" s="13" t="s">
        <v>1096</v>
      </c>
      <c r="K57" s="174">
        <v>0.031481481481481485</v>
      </c>
      <c r="L57" s="2">
        <f t="shared" si="7"/>
        <v>0.0026125710773013677</v>
      </c>
      <c r="M57" s="118">
        <v>88</v>
      </c>
      <c r="N57" s="3" t="s">
        <v>807</v>
      </c>
      <c r="O57">
        <v>1974</v>
      </c>
      <c r="P57" s="11">
        <f t="shared" si="8"/>
        <v>19</v>
      </c>
      <c r="Q57" s="13" t="s">
        <v>663</v>
      </c>
      <c r="R57" s="78">
        <v>0.0343287037037037</v>
      </c>
      <c r="S57" s="2">
        <f t="shared" si="14"/>
        <v>0.002848855079145535</v>
      </c>
      <c r="T57" s="5"/>
      <c r="U57" s="160">
        <v>101</v>
      </c>
      <c r="V57" s="160" t="s">
        <v>965</v>
      </c>
      <c r="W57" s="160">
        <v>1977</v>
      </c>
      <c r="X57" s="50" t="s">
        <v>291</v>
      </c>
      <c r="Y57" s="50">
        <v>0.03474537037037037</v>
      </c>
      <c r="Z57" s="50">
        <f t="shared" si="10"/>
        <v>0.002883433225756877</v>
      </c>
      <c r="AA57" s="160"/>
      <c r="AB57" s="118">
        <v>70</v>
      </c>
      <c r="AC57" s="43" t="s">
        <v>2196</v>
      </c>
      <c r="AD57" s="3">
        <v>1988</v>
      </c>
      <c r="AE57" s="13" t="s">
        <v>169</v>
      </c>
      <c r="AF57" s="141">
        <v>0.032407407407407406</v>
      </c>
      <c r="AG57" s="99">
        <f t="shared" si="11"/>
        <v>0.002846500431041494</v>
      </c>
      <c r="AH57">
        <v>47</v>
      </c>
      <c r="AI57" s="3" t="s">
        <v>570</v>
      </c>
      <c r="AJ57" s="3">
        <v>1988</v>
      </c>
      <c r="AK57" s="152">
        <v>0.03166666666666667</v>
      </c>
      <c r="AL57" s="2">
        <f t="shared" si="17"/>
        <v>0.0027216731127345656</v>
      </c>
      <c r="AM57" s="66" t="s">
        <v>176</v>
      </c>
      <c r="AN57" s="43">
        <f>AK57/AF60</f>
        <v>0.9750534568781185</v>
      </c>
      <c r="AO57">
        <v>47</v>
      </c>
      <c r="AP57" t="s">
        <v>2214</v>
      </c>
      <c r="AR57" s="2">
        <v>0.03327546296296296</v>
      </c>
      <c r="AS57" s="13" t="s">
        <v>2190</v>
      </c>
      <c r="AT57" s="2">
        <f t="shared" si="16"/>
        <v>0.0028599452482134043</v>
      </c>
      <c r="AV57" s="254">
        <v>47</v>
      </c>
      <c r="AW57" s="248" t="s">
        <v>1221</v>
      </c>
      <c r="AX57" s="263" t="s">
        <v>1280</v>
      </c>
      <c r="AY57" s="248" t="s">
        <v>1282</v>
      </c>
      <c r="AZ57" s="255">
        <v>0.03149305555555556</v>
      </c>
      <c r="BA57" s="259">
        <f t="shared" si="12"/>
        <v>0.0026859748874674253</v>
      </c>
      <c r="BB57" s="260">
        <f>BA57/AT42</f>
        <v>0.9996719212421524</v>
      </c>
      <c r="BC57" s="260"/>
      <c r="BD57" s="26">
        <f>Sheet2!C46/Sheet2!C4</f>
        <v>1.4266607222469907</v>
      </c>
      <c r="BE57">
        <f>BE47/BE5</f>
        <v>1.3861839367457345</v>
      </c>
      <c r="BF57" s="7">
        <f>BJ47/BJ5</f>
        <v>1.3285406182602444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79">
        <v>52</v>
      </c>
      <c r="BU57" s="280" t="s">
        <v>1908</v>
      </c>
      <c r="BV57" s="263" t="s">
        <v>1673</v>
      </c>
      <c r="BW57" s="280" t="s">
        <v>1674</v>
      </c>
      <c r="BX57" s="281">
        <v>0.014791666666666668</v>
      </c>
      <c r="BY57" s="77">
        <f t="shared" si="4"/>
        <v>0.0030137870143982616</v>
      </c>
      <c r="BZ57" s="77">
        <f t="shared" si="0"/>
        <v>0.003120359043907906</v>
      </c>
      <c r="CA57" s="77">
        <f t="shared" si="1"/>
        <v>0.0365862097898202</v>
      </c>
      <c r="CB57" s="2">
        <f t="shared" si="2"/>
        <v>0.0375008650345657</v>
      </c>
      <c r="CC57" s="2">
        <f t="shared" si="3"/>
        <v>0.0031983680200056036</v>
      </c>
    </row>
    <row r="58" spans="1:81" ht="12.75">
      <c r="A58">
        <v>60</v>
      </c>
      <c r="D58" s="222"/>
      <c r="E58" s="222"/>
      <c r="F58" s="222"/>
      <c r="G58" t="s">
        <v>1064</v>
      </c>
      <c r="H58">
        <v>1968</v>
      </c>
      <c r="I58" s="11">
        <f t="shared" si="15"/>
        <v>23</v>
      </c>
      <c r="J58" s="13" t="s">
        <v>1065</v>
      </c>
      <c r="K58" s="174">
        <v>0.03189814814814815</v>
      </c>
      <c r="L58" s="2">
        <f t="shared" si="7"/>
        <v>0.0026471492239127092</v>
      </c>
      <c r="M58" s="118">
        <v>91</v>
      </c>
      <c r="N58" t="s">
        <v>808</v>
      </c>
      <c r="O58" s="44">
        <v>1937</v>
      </c>
      <c r="P58" s="11">
        <f t="shared" si="8"/>
        <v>56</v>
      </c>
      <c r="Q58" s="13" t="s">
        <v>779</v>
      </c>
      <c r="R58" s="78">
        <v>0.03435185185185185</v>
      </c>
      <c r="S58" s="2">
        <f t="shared" si="14"/>
        <v>0.00285077608729061</v>
      </c>
      <c r="T58" s="5"/>
      <c r="U58">
        <v>102</v>
      </c>
      <c r="V58" t="s">
        <v>966</v>
      </c>
      <c r="W58">
        <v>1959</v>
      </c>
      <c r="X58" t="s">
        <v>831</v>
      </c>
      <c r="Y58" s="2">
        <v>0.034756944444444444</v>
      </c>
      <c r="Z58" s="2">
        <f t="shared" si="10"/>
        <v>0.002884393729829414</v>
      </c>
      <c r="AA58" s="5"/>
      <c r="AB58" s="118">
        <v>71</v>
      </c>
      <c r="AC58" t="s">
        <v>210</v>
      </c>
      <c r="AD58">
        <v>1970</v>
      </c>
      <c r="AE58" s="13" t="s">
        <v>637</v>
      </c>
      <c r="AF58" s="141">
        <v>0.032407407407407406</v>
      </c>
      <c r="AG58" s="99">
        <f t="shared" si="11"/>
        <v>0.002846500431041494</v>
      </c>
      <c r="AH58">
        <v>48</v>
      </c>
      <c r="AI58" t="s">
        <v>177</v>
      </c>
      <c r="AJ58">
        <v>1967</v>
      </c>
      <c r="AK58" s="152">
        <v>0.03167824074074074</v>
      </c>
      <c r="AL58" s="2">
        <f t="shared" si="17"/>
        <v>0.0027226678762991615</v>
      </c>
      <c r="AM58" s="13" t="s">
        <v>125</v>
      </c>
      <c r="AN58" s="43"/>
      <c r="AO58">
        <v>48</v>
      </c>
      <c r="AP58" t="s">
        <v>2215</v>
      </c>
      <c r="AR58" s="2">
        <v>0.03329861111111111</v>
      </c>
      <c r="AS58" s="13" t="s">
        <v>2216</v>
      </c>
      <c r="AT58" s="2">
        <f t="shared" si="16"/>
        <v>0.0028619347753425966</v>
      </c>
      <c r="AV58" s="254">
        <v>48</v>
      </c>
      <c r="AW58" s="263" t="s">
        <v>1237</v>
      </c>
      <c r="AX58" s="248" t="s">
        <v>1283</v>
      </c>
      <c r="AY58" s="248" t="s">
        <v>1213</v>
      </c>
      <c r="AZ58" s="255">
        <v>0.031516203703703706</v>
      </c>
      <c r="BA58" s="259">
        <f t="shared" si="12"/>
        <v>0.002687949143173024</v>
      </c>
      <c r="BB58" s="260"/>
      <c r="BC58" s="260"/>
      <c r="BE58" s="7" t="e">
        <f>BE47/BE18</f>
        <v>#DIV/0!</v>
      </c>
      <c r="BF58" s="7" t="e">
        <f>BJ47/BJ18</f>
        <v>#DIV/0!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79">
        <v>54</v>
      </c>
      <c r="BU58" s="280" t="s">
        <v>1909</v>
      </c>
      <c r="BV58" s="280" t="s">
        <v>1914</v>
      </c>
      <c r="BW58" s="280" t="s">
        <v>1217</v>
      </c>
      <c r="BX58" s="281">
        <v>0.01480324074074074</v>
      </c>
      <c r="BY58" s="77">
        <f t="shared" si="4"/>
        <v>0.0030161452201998245</v>
      </c>
      <c r="BZ58" s="77">
        <f t="shared" si="0"/>
        <v>0.0031228006394039207</v>
      </c>
      <c r="CA58" s="77">
        <f t="shared" si="1"/>
        <v>0.03661483749701097</v>
      </c>
      <c r="CB58" s="2">
        <f t="shared" si="2"/>
        <v>0.03753020843443624</v>
      </c>
      <c r="CC58" s="2">
        <f t="shared" si="3"/>
        <v>0.0032008706553890184</v>
      </c>
    </row>
    <row r="59" spans="3:81" ht="25.5">
      <c r="C59">
        <v>19</v>
      </c>
      <c r="D59" s="222"/>
      <c r="E59" s="222"/>
      <c r="F59" s="222"/>
      <c r="G59" s="3" t="s">
        <v>165</v>
      </c>
      <c r="H59">
        <v>1975</v>
      </c>
      <c r="I59" s="215">
        <f aca="true" t="shared" si="18" ref="I59:I89">1991-H59</f>
        <v>16</v>
      </c>
      <c r="J59" t="s">
        <v>158</v>
      </c>
      <c r="K59" s="174">
        <v>0.03226851851851852</v>
      </c>
      <c r="L59" s="2">
        <f t="shared" si="7"/>
        <v>0.0026778853542339023</v>
      </c>
      <c r="M59" s="118">
        <v>100</v>
      </c>
      <c r="N59" t="s">
        <v>809</v>
      </c>
      <c r="O59">
        <v>1977</v>
      </c>
      <c r="P59" s="11">
        <f t="shared" si="8"/>
        <v>16</v>
      </c>
      <c r="Q59" s="13" t="s">
        <v>779</v>
      </c>
      <c r="R59" s="78">
        <v>0.0346875</v>
      </c>
      <c r="S59" s="2">
        <f t="shared" si="14"/>
        <v>0.002878630705394191</v>
      </c>
      <c r="T59" s="5"/>
      <c r="U59" s="5">
        <v>106</v>
      </c>
      <c r="V59" s="5" t="s">
        <v>967</v>
      </c>
      <c r="W59" s="5">
        <v>1977</v>
      </c>
      <c r="X59" s="2" t="s">
        <v>968</v>
      </c>
      <c r="Y59" s="2">
        <v>0.03509259259259259</v>
      </c>
      <c r="Z59" s="2">
        <f t="shared" si="10"/>
        <v>0.002912248347932995</v>
      </c>
      <c r="AA59" s="5"/>
      <c r="AB59" s="118">
        <v>73</v>
      </c>
      <c r="AC59" s="3" t="s">
        <v>638</v>
      </c>
      <c r="AD59">
        <v>1958</v>
      </c>
      <c r="AE59" s="66" t="s">
        <v>632</v>
      </c>
      <c r="AF59" s="141">
        <v>0.03244212962962963</v>
      </c>
      <c r="AG59" s="99">
        <f t="shared" si="11"/>
        <v>0.0028495502529318957</v>
      </c>
      <c r="AH59">
        <v>49</v>
      </c>
      <c r="AI59" t="s">
        <v>178</v>
      </c>
      <c r="AJ59">
        <v>1986</v>
      </c>
      <c r="AK59" s="152">
        <v>0.031886574074074074</v>
      </c>
      <c r="AL59" s="2">
        <f t="shared" si="17"/>
        <v>0.0027405736204618885</v>
      </c>
      <c r="AM59" s="13" t="s">
        <v>179</v>
      </c>
      <c r="AN59" s="43"/>
      <c r="AO59">
        <v>49</v>
      </c>
      <c r="AP59" t="s">
        <v>2217</v>
      </c>
      <c r="AR59" s="2">
        <v>0.03333333333333333</v>
      </c>
      <c r="AS59" s="13" t="s">
        <v>2218</v>
      </c>
      <c r="AT59" s="2">
        <f t="shared" si="16"/>
        <v>0.0028649190660363843</v>
      </c>
      <c r="AV59" s="254">
        <v>49</v>
      </c>
      <c r="AW59" s="248" t="s">
        <v>1237</v>
      </c>
      <c r="AX59" s="263" t="s">
        <v>1284</v>
      </c>
      <c r="AY59" s="248" t="s">
        <v>1285</v>
      </c>
      <c r="AZ59" s="255">
        <v>0.03152777777777777</v>
      </c>
      <c r="BA59" s="259">
        <f t="shared" si="12"/>
        <v>0.0026889362710258227</v>
      </c>
      <c r="BB59" s="260">
        <f>BA59/AT66</f>
        <v>0.9257160382042817</v>
      </c>
      <c r="BC59" s="260"/>
      <c r="BE59" s="7" t="e">
        <f>BE47/BE19</f>
        <v>#DIV/0!</v>
      </c>
      <c r="BF59" s="7" t="e">
        <f>BJ47/BJ19</f>
        <v>#DIV/0!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79">
        <v>55</v>
      </c>
      <c r="BU59" s="280" t="s">
        <v>1908</v>
      </c>
      <c r="BV59" s="280" t="s">
        <v>1675</v>
      </c>
      <c r="BW59" s="280" t="s">
        <v>158</v>
      </c>
      <c r="BX59" s="281">
        <v>0.014837962962962963</v>
      </c>
      <c r="BY59" s="77">
        <f t="shared" si="4"/>
        <v>0.0030232198376045154</v>
      </c>
      <c r="BZ59" s="77">
        <f t="shared" si="0"/>
        <v>0.0031301254258919676</v>
      </c>
      <c r="CA59" s="77">
        <f t="shared" si="1"/>
        <v>0.03670072061858332</v>
      </c>
      <c r="CB59" s="2">
        <f t="shared" si="2"/>
        <v>0.0376182386340479</v>
      </c>
      <c r="CC59" s="2">
        <f t="shared" si="3"/>
        <v>0.003208378561539267</v>
      </c>
    </row>
    <row r="60" spans="3:81" ht="12.75">
      <c r="C60">
        <v>25</v>
      </c>
      <c r="D60" s="222"/>
      <c r="E60" s="222"/>
      <c r="F60" s="222"/>
      <c r="G60" t="s">
        <v>1128</v>
      </c>
      <c r="H60">
        <v>1974</v>
      </c>
      <c r="I60" s="119">
        <f t="shared" si="18"/>
        <v>17</v>
      </c>
      <c r="J60" t="s">
        <v>1050</v>
      </c>
      <c r="K60" s="174">
        <v>0.032407407407407406</v>
      </c>
      <c r="L60" s="2">
        <f t="shared" si="7"/>
        <v>0.002689411403104349</v>
      </c>
      <c r="M60" s="118">
        <v>102</v>
      </c>
      <c r="N60" t="s">
        <v>810</v>
      </c>
      <c r="O60">
        <v>1977</v>
      </c>
      <c r="P60" s="11">
        <f t="shared" si="8"/>
        <v>16</v>
      </c>
      <c r="Q60" s="13" t="s">
        <v>811</v>
      </c>
      <c r="R60" s="78">
        <v>0.03469907407407408</v>
      </c>
      <c r="S60" s="2">
        <f t="shared" si="14"/>
        <v>0.002879591209466728</v>
      </c>
      <c r="T60" s="5"/>
      <c r="U60">
        <v>109</v>
      </c>
      <c r="V60" t="s">
        <v>686</v>
      </c>
      <c r="W60" s="6">
        <v>1949</v>
      </c>
      <c r="X60" t="s">
        <v>654</v>
      </c>
      <c r="Y60" s="2">
        <v>0.03518518518518519</v>
      </c>
      <c r="Z60" s="2">
        <f t="shared" si="10"/>
        <v>0.0029199323805132933</v>
      </c>
      <c r="AA60" s="60">
        <f>Z60/S77</f>
        <v>0.9440993788819878</v>
      </c>
      <c r="AB60" s="118">
        <v>74</v>
      </c>
      <c r="AC60" s="3" t="s">
        <v>207</v>
      </c>
      <c r="AD60">
        <v>1961</v>
      </c>
      <c r="AE60" s="13" t="s">
        <v>630</v>
      </c>
      <c r="AF60" s="141">
        <v>0.03247685185185185</v>
      </c>
      <c r="AG60" s="99">
        <f t="shared" si="11"/>
        <v>0.0028526000748222966</v>
      </c>
      <c r="AH60">
        <v>50</v>
      </c>
      <c r="AI60" s="3" t="s">
        <v>180</v>
      </c>
      <c r="AJ60">
        <v>1986</v>
      </c>
      <c r="AK60" s="152">
        <v>0.03200231481481482</v>
      </c>
      <c r="AL60" s="2">
        <f t="shared" si="17"/>
        <v>0.0027505212561078486</v>
      </c>
      <c r="AM60" s="13" t="s">
        <v>179</v>
      </c>
      <c r="AN60" s="43"/>
      <c r="AO60">
        <v>50</v>
      </c>
      <c r="AP60" t="s">
        <v>2219</v>
      </c>
      <c r="AR60" s="2">
        <v>0.033379629629629634</v>
      </c>
      <c r="AS60" s="13" t="s">
        <v>2206</v>
      </c>
      <c r="AT60" s="2">
        <f t="shared" si="16"/>
        <v>0.002868898120294769</v>
      </c>
      <c r="AU60">
        <f>AR60/AK61</f>
        <v>1.0426608821402747</v>
      </c>
      <c r="AV60" s="254">
        <v>50</v>
      </c>
      <c r="AW60" s="248" t="s">
        <v>1269</v>
      </c>
      <c r="AX60" s="268" t="s">
        <v>1286</v>
      </c>
      <c r="AY60" s="248" t="s">
        <v>1287</v>
      </c>
      <c r="AZ60" s="255">
        <v>0.03163194444444444</v>
      </c>
      <c r="BA60" s="259">
        <f t="shared" si="12"/>
        <v>0.0026978204217010184</v>
      </c>
      <c r="BC60" s="260">
        <f>BA60/AL36</f>
        <v>1.0450950860889605</v>
      </c>
      <c r="BK60" s="24"/>
      <c r="BL60" s="24"/>
      <c r="BM60" s="24"/>
      <c r="BN60" s="24"/>
      <c r="BO60" s="24"/>
      <c r="BP60" s="24"/>
      <c r="BQ60" s="24"/>
      <c r="BR60" s="24"/>
      <c r="BS60" s="24"/>
      <c r="BT60" s="279">
        <v>56</v>
      </c>
      <c r="BU60" s="280" t="s">
        <v>1908</v>
      </c>
      <c r="BV60" s="280" t="s">
        <v>1676</v>
      </c>
      <c r="BW60" s="280" t="s">
        <v>135</v>
      </c>
      <c r="BX60" s="281">
        <v>0.01486111111111111</v>
      </c>
      <c r="BY60" s="77">
        <f t="shared" si="4"/>
        <v>0.0030279362492076425</v>
      </c>
      <c r="BZ60" s="77">
        <f t="shared" si="0"/>
        <v>0.0031350086168839986</v>
      </c>
      <c r="CA60" s="77">
        <f t="shared" si="1"/>
        <v>0.036757976032964886</v>
      </c>
      <c r="CB60" s="2">
        <f t="shared" si="2"/>
        <v>0.037676925433789005</v>
      </c>
      <c r="CC60" s="2">
        <f t="shared" si="3"/>
        <v>0.0032133838323060984</v>
      </c>
    </row>
    <row r="61" spans="1:81" ht="12.75">
      <c r="A61">
        <v>65</v>
      </c>
      <c r="D61" s="222"/>
      <c r="E61" s="222"/>
      <c r="F61" s="222"/>
      <c r="G61" s="131" t="s">
        <v>669</v>
      </c>
      <c r="H61">
        <v>1952</v>
      </c>
      <c r="I61" s="11">
        <f t="shared" si="18"/>
        <v>39</v>
      </c>
      <c r="J61" s="133" t="s">
        <v>670</v>
      </c>
      <c r="K61" s="174">
        <v>0.032824074074074075</v>
      </c>
      <c r="L61" s="2">
        <f t="shared" si="7"/>
        <v>0.0027239895497156905</v>
      </c>
      <c r="M61" s="118">
        <v>105</v>
      </c>
      <c r="N61" s="6" t="s">
        <v>816</v>
      </c>
      <c r="O61">
        <v>1956</v>
      </c>
      <c r="P61" s="11">
        <f t="shared" si="8"/>
        <v>37</v>
      </c>
      <c r="Q61" s="13" t="s">
        <v>806</v>
      </c>
      <c r="R61" s="78">
        <v>0.03479166666666667</v>
      </c>
      <c r="S61" s="2">
        <f t="shared" si="14"/>
        <v>0.0028872752420470264</v>
      </c>
      <c r="T61" s="5">
        <f>S61/L44</f>
        <v>1.1601698186028564</v>
      </c>
      <c r="U61" s="5">
        <v>112</v>
      </c>
      <c r="V61" s="60" t="s">
        <v>807</v>
      </c>
      <c r="W61" s="5">
        <v>1974</v>
      </c>
      <c r="X61" s="11" t="s">
        <v>663</v>
      </c>
      <c r="Y61" s="2">
        <v>0.03525462962962963</v>
      </c>
      <c r="Z61" s="2">
        <f t="shared" si="10"/>
        <v>0.002925695404948517</v>
      </c>
      <c r="AA61" s="5">
        <f>Z61/S57</f>
        <v>1.0269723533378288</v>
      </c>
      <c r="AB61" s="118">
        <v>75</v>
      </c>
      <c r="AC61" s="270" t="s">
        <v>2025</v>
      </c>
      <c r="AD61">
        <v>1972</v>
      </c>
      <c r="AE61" s="13" t="s">
        <v>611</v>
      </c>
      <c r="AF61" s="141">
        <v>0.03248842592592593</v>
      </c>
      <c r="AG61" s="99">
        <f t="shared" si="11"/>
        <v>0.002853616682119098</v>
      </c>
      <c r="AH61">
        <v>51</v>
      </c>
      <c r="AI61" t="s">
        <v>2219</v>
      </c>
      <c r="AJ61">
        <v>1963</v>
      </c>
      <c r="AK61" s="152">
        <v>0.03201388888888889</v>
      </c>
      <c r="AL61" s="2">
        <f t="shared" si="17"/>
        <v>0.0027515160196724445</v>
      </c>
      <c r="AM61" s="13" t="s">
        <v>129</v>
      </c>
      <c r="AN61" s="3">
        <f>AL61/AG80</f>
        <v>0.9288151180422358</v>
      </c>
      <c r="AO61">
        <v>51</v>
      </c>
      <c r="AP61" t="s">
        <v>2220</v>
      </c>
      <c r="AR61" s="2">
        <v>0.033414351851851855</v>
      </c>
      <c r="AS61" s="13" t="s">
        <v>2221</v>
      </c>
      <c r="AT61" s="2">
        <f t="shared" si="16"/>
        <v>0.0028718824109885566</v>
      </c>
      <c r="AV61" s="254">
        <v>50</v>
      </c>
      <c r="AW61" s="248" t="s">
        <v>1208</v>
      </c>
      <c r="AX61" s="248" t="s">
        <v>1288</v>
      </c>
      <c r="AY61" s="248" t="s">
        <v>158</v>
      </c>
      <c r="AZ61" s="255">
        <v>0.03163194444444444</v>
      </c>
      <c r="BA61" s="259">
        <f t="shared" si="12"/>
        <v>0.0026978204217010184</v>
      </c>
      <c r="BB61" s="260"/>
      <c r="BC61" s="260"/>
      <c r="BK61" s="24"/>
      <c r="BL61" s="24"/>
      <c r="BM61" s="24"/>
      <c r="BN61" s="24"/>
      <c r="BO61" s="24"/>
      <c r="BP61" s="24"/>
      <c r="BQ61" s="24"/>
      <c r="BR61" s="24"/>
      <c r="BS61" s="24"/>
      <c r="BT61" s="279">
        <v>57</v>
      </c>
      <c r="BU61" s="280" t="s">
        <v>1908</v>
      </c>
      <c r="BV61" s="280" t="s">
        <v>1677</v>
      </c>
      <c r="BW61" s="280" t="s">
        <v>158</v>
      </c>
      <c r="BX61" s="281">
        <v>0.01494212962962963</v>
      </c>
      <c r="BY61" s="77">
        <f t="shared" si="4"/>
        <v>0.0030444436898185876</v>
      </c>
      <c r="BZ61" s="77">
        <f t="shared" si="0"/>
        <v>0.0031520997853561076</v>
      </c>
      <c r="CA61" s="77">
        <f t="shared" si="1"/>
        <v>0.03695836998330036</v>
      </c>
      <c r="CB61" s="2">
        <f t="shared" si="2"/>
        <v>0.037882329232882865</v>
      </c>
      <c r="CC61" s="2">
        <f t="shared" si="3"/>
        <v>0.00323090227999001</v>
      </c>
    </row>
    <row r="62" spans="1:81" ht="12.75">
      <c r="A62">
        <v>68</v>
      </c>
      <c r="D62" s="222"/>
      <c r="E62" s="222"/>
      <c r="F62" s="222"/>
      <c r="G62" t="s">
        <v>805</v>
      </c>
      <c r="H62">
        <v>1965</v>
      </c>
      <c r="I62" s="11">
        <f t="shared" si="18"/>
        <v>26</v>
      </c>
      <c r="J62" s="13" t="s">
        <v>1066</v>
      </c>
      <c r="K62" s="174">
        <v>0.03300925925925926</v>
      </c>
      <c r="L62" s="2">
        <f t="shared" si="7"/>
        <v>0.002739357614876287</v>
      </c>
      <c r="M62" s="118">
        <v>107</v>
      </c>
      <c r="N62" s="46" t="s">
        <v>817</v>
      </c>
      <c r="O62" s="46">
        <v>1974</v>
      </c>
      <c r="P62" s="11">
        <f t="shared" si="8"/>
        <v>19</v>
      </c>
      <c r="Q62" s="79" t="s">
        <v>818</v>
      </c>
      <c r="R62" s="137">
        <v>0.0349537037037037</v>
      </c>
      <c r="S62" s="2">
        <f t="shared" si="14"/>
        <v>0.002900722299062548</v>
      </c>
      <c r="T62" s="5">
        <f>S62/L73</f>
        <v>1.0099996655630246</v>
      </c>
      <c r="U62">
        <v>120</v>
      </c>
      <c r="V62" t="s">
        <v>714</v>
      </c>
      <c r="W62" s="3">
        <v>1939</v>
      </c>
      <c r="X62" t="s">
        <v>800</v>
      </c>
      <c r="Y62" s="2">
        <v>0.035486111111111114</v>
      </c>
      <c r="Z62" s="2">
        <f t="shared" si="10"/>
        <v>0.0029449054863992623</v>
      </c>
      <c r="AA62" s="5">
        <f>Z62/S56</f>
        <v>1.0407331975560081</v>
      </c>
      <c r="AB62" s="118">
        <v>77</v>
      </c>
      <c r="AC62" t="s">
        <v>639</v>
      </c>
      <c r="AD62">
        <v>1986</v>
      </c>
      <c r="AE62" s="13" t="s">
        <v>612</v>
      </c>
      <c r="AF62" s="141">
        <v>0.03255787037037037</v>
      </c>
      <c r="AG62" s="99">
        <f t="shared" si="11"/>
        <v>0.002859716325899901</v>
      </c>
      <c r="AH62">
        <v>52</v>
      </c>
      <c r="AI62" s="122" t="s">
        <v>2228</v>
      </c>
      <c r="AJ62">
        <v>1966</v>
      </c>
      <c r="AK62" s="152">
        <v>0.032025462962962964</v>
      </c>
      <c r="AL62" s="2">
        <f t="shared" si="17"/>
        <v>0.0027525107832370404</v>
      </c>
      <c r="AM62" s="66" t="s">
        <v>181</v>
      </c>
      <c r="AN62" s="3"/>
      <c r="AO62">
        <v>52</v>
      </c>
      <c r="AP62" t="s">
        <v>2222</v>
      </c>
      <c r="AR62" s="2">
        <v>0.033541666666666664</v>
      </c>
      <c r="AS62" s="13" t="s">
        <v>2194</v>
      </c>
      <c r="AT62" s="2">
        <f t="shared" si="16"/>
        <v>0.0028828248101991118</v>
      </c>
      <c r="AV62" s="254">
        <v>52</v>
      </c>
      <c r="AW62" s="263" t="s">
        <v>1237</v>
      </c>
      <c r="AX62" s="248" t="s">
        <v>785</v>
      </c>
      <c r="AY62" s="248" t="s">
        <v>127</v>
      </c>
      <c r="AZ62" s="255">
        <v>0.03164351851851852</v>
      </c>
      <c r="BA62" s="259">
        <f t="shared" si="12"/>
        <v>0.002698807549553819</v>
      </c>
      <c r="BB62" s="260"/>
      <c r="BC62" s="260"/>
      <c r="BK62" s="24"/>
      <c r="BL62" s="24"/>
      <c r="BM62" s="24"/>
      <c r="BN62" s="24"/>
      <c r="BO62" s="24"/>
      <c r="BP62" s="24"/>
      <c r="BQ62" s="24"/>
      <c r="BR62" s="24"/>
      <c r="BS62" s="24"/>
      <c r="BT62" s="279">
        <v>58</v>
      </c>
      <c r="BU62" s="280" t="s">
        <v>1908</v>
      </c>
      <c r="BV62" s="263" t="s">
        <v>1678</v>
      </c>
      <c r="BW62" s="280" t="s">
        <v>1385</v>
      </c>
      <c r="BX62" s="281">
        <v>0.014988425925925926</v>
      </c>
      <c r="BY62" s="77">
        <f t="shared" si="4"/>
        <v>0.003053876513024842</v>
      </c>
      <c r="BZ62" s="77">
        <f t="shared" si="0"/>
        <v>0.00316186616734017</v>
      </c>
      <c r="CA62" s="77">
        <f t="shared" si="1"/>
        <v>0.037072880812063495</v>
      </c>
      <c r="CB62" s="2">
        <f t="shared" si="2"/>
        <v>0.03799970283236508</v>
      </c>
      <c r="CC62" s="2">
        <f t="shared" si="3"/>
        <v>0.0032409128215236745</v>
      </c>
    </row>
    <row r="63" spans="3:81" ht="25.5">
      <c r="C63">
        <v>35</v>
      </c>
      <c r="D63" s="222"/>
      <c r="E63" s="222"/>
      <c r="F63" s="222"/>
      <c r="G63" t="s">
        <v>786</v>
      </c>
      <c r="H63">
        <v>1975</v>
      </c>
      <c r="I63" s="119">
        <f t="shared" si="18"/>
        <v>16</v>
      </c>
      <c r="J63" t="s">
        <v>1050</v>
      </c>
      <c r="K63" s="174">
        <v>0.03318287037037037</v>
      </c>
      <c r="L63" s="2">
        <f t="shared" si="7"/>
        <v>0.002753765175964346</v>
      </c>
      <c r="M63" s="118">
        <v>109</v>
      </c>
      <c r="N63" t="s">
        <v>251</v>
      </c>
      <c r="O63">
        <v>1977</v>
      </c>
      <c r="P63" s="11">
        <f t="shared" si="8"/>
        <v>16</v>
      </c>
      <c r="Q63" s="13" t="s">
        <v>811</v>
      </c>
      <c r="R63" s="78">
        <v>0.03497685185185185</v>
      </c>
      <c r="S63" s="2">
        <f t="shared" si="14"/>
        <v>0.002902643307207622</v>
      </c>
      <c r="T63" s="5"/>
      <c r="U63" s="5">
        <v>121</v>
      </c>
      <c r="V63" s="60" t="s">
        <v>783</v>
      </c>
      <c r="W63" s="5">
        <v>1949</v>
      </c>
      <c r="X63" s="2" t="s">
        <v>784</v>
      </c>
      <c r="Y63" s="2">
        <v>0.03553240740740741</v>
      </c>
      <c r="Z63" s="2">
        <f t="shared" si="10"/>
        <v>0.002948747502689411</v>
      </c>
      <c r="AA63" s="5">
        <f>Z63/S35</f>
        <v>1.1408398364920103</v>
      </c>
      <c r="AB63" s="118">
        <v>78</v>
      </c>
      <c r="AC63" t="s">
        <v>640</v>
      </c>
      <c r="AD63">
        <v>1986</v>
      </c>
      <c r="AE63" s="13" t="s">
        <v>612</v>
      </c>
      <c r="AF63" s="141">
        <v>0.03255787037037037</v>
      </c>
      <c r="AG63" s="99">
        <f t="shared" si="11"/>
        <v>0.002859716325899901</v>
      </c>
      <c r="AH63">
        <v>53</v>
      </c>
      <c r="AI63" t="s">
        <v>182</v>
      </c>
      <c r="AJ63">
        <v>1964</v>
      </c>
      <c r="AK63" s="152">
        <v>0.032164351851851854</v>
      </c>
      <c r="AL63" s="2">
        <f>AK63/11.635</f>
        <v>0.002764447946012192</v>
      </c>
      <c r="AM63" s="13" t="s">
        <v>183</v>
      </c>
      <c r="AN63" s="43"/>
      <c r="AO63">
        <v>53</v>
      </c>
      <c r="AP63" t="s">
        <v>2223</v>
      </c>
      <c r="AR63" s="2">
        <v>0.03362268518518518</v>
      </c>
      <c r="AS63" s="13" t="s">
        <v>2190</v>
      </c>
      <c r="AT63" s="2">
        <f t="shared" si="16"/>
        <v>0.0028897881551512832</v>
      </c>
      <c r="AV63" s="254">
        <v>53</v>
      </c>
      <c r="AW63" s="248" t="s">
        <v>1208</v>
      </c>
      <c r="AX63" s="248" t="s">
        <v>1289</v>
      </c>
      <c r="AY63" s="248" t="s">
        <v>1256</v>
      </c>
      <c r="AZ63" s="255">
        <v>0.03181712962962963</v>
      </c>
      <c r="BA63" s="259">
        <f t="shared" si="12"/>
        <v>0.002713614467345811</v>
      </c>
      <c r="BB63" s="260"/>
      <c r="BC63" s="260"/>
      <c r="BK63" s="24"/>
      <c r="BL63" s="24"/>
      <c r="BM63" s="24"/>
      <c r="BN63" s="24"/>
      <c r="BO63" s="24"/>
      <c r="BP63" s="24"/>
      <c r="BQ63" s="24"/>
      <c r="BR63" s="24"/>
      <c r="BS63" s="24"/>
      <c r="BT63" s="279">
        <v>59</v>
      </c>
      <c r="BU63" s="280" t="s">
        <v>1908</v>
      </c>
      <c r="BV63" s="280" t="s">
        <v>1679</v>
      </c>
      <c r="BW63" s="280" t="s">
        <v>183</v>
      </c>
      <c r="BX63" s="281">
        <v>0.015023148148148148</v>
      </c>
      <c r="BY63" s="77">
        <f t="shared" si="4"/>
        <v>0.0030609511304295327</v>
      </c>
      <c r="BZ63" s="77">
        <f t="shared" si="0"/>
        <v>0.0031691909538282166</v>
      </c>
      <c r="CA63" s="77">
        <f t="shared" si="1"/>
        <v>0.03715876393363584</v>
      </c>
      <c r="CB63" s="2">
        <f t="shared" si="2"/>
        <v>0.03808773303197673</v>
      </c>
      <c r="CC63" s="2">
        <f t="shared" si="3"/>
        <v>0.0032484207276739217</v>
      </c>
    </row>
    <row r="64" spans="2:81" ht="26.25" thickBot="1">
      <c r="B64">
        <v>22</v>
      </c>
      <c r="D64" s="222"/>
      <c r="E64" s="222"/>
      <c r="F64" s="222"/>
      <c r="G64" t="s">
        <v>1097</v>
      </c>
      <c r="H64" s="3">
        <v>1946</v>
      </c>
      <c r="I64" s="11">
        <f t="shared" si="18"/>
        <v>45</v>
      </c>
      <c r="J64" s="13" t="s">
        <v>825</v>
      </c>
      <c r="K64" s="174">
        <v>0.033310185185185186</v>
      </c>
      <c r="L64" s="2">
        <f t="shared" si="7"/>
        <v>0.002764330720762256</v>
      </c>
      <c r="M64" s="118">
        <v>115</v>
      </c>
      <c r="N64" t="s">
        <v>819</v>
      </c>
      <c r="O64" s="3">
        <v>1936</v>
      </c>
      <c r="P64" s="11">
        <f t="shared" si="8"/>
        <v>57</v>
      </c>
      <c r="Q64" s="13" t="s">
        <v>804</v>
      </c>
      <c r="R64" s="78">
        <v>0.035277777777777776</v>
      </c>
      <c r="S64" s="2">
        <f t="shared" si="14"/>
        <v>0.002927616413093591</v>
      </c>
      <c r="T64" s="5"/>
      <c r="U64">
        <v>123</v>
      </c>
      <c r="V64" t="s">
        <v>661</v>
      </c>
      <c r="W64">
        <v>1948</v>
      </c>
      <c r="X64" t="s">
        <v>158</v>
      </c>
      <c r="Y64" s="2">
        <v>0.035555555555555556</v>
      </c>
      <c r="Z64" s="2">
        <f t="shared" si="10"/>
        <v>0.002950668510834486</v>
      </c>
      <c r="AA64" s="5"/>
      <c r="AB64" s="118">
        <v>78</v>
      </c>
      <c r="AC64" s="3" t="s">
        <v>641</v>
      </c>
      <c r="AD64">
        <v>1983</v>
      </c>
      <c r="AE64" s="13" t="s">
        <v>642</v>
      </c>
      <c r="AF64" s="141">
        <v>0.03256944444444444</v>
      </c>
      <c r="AG64" s="99">
        <f t="shared" si="11"/>
        <v>0.0028607329331967013</v>
      </c>
      <c r="AH64">
        <v>54</v>
      </c>
      <c r="AI64" t="s">
        <v>184</v>
      </c>
      <c r="AJ64">
        <v>1960</v>
      </c>
      <c r="AK64" s="152">
        <v>0.03217592592592593</v>
      </c>
      <c r="AL64" s="2">
        <f>AK64/11.635</f>
        <v>0.002765442709576788</v>
      </c>
      <c r="AM64" s="13" t="s">
        <v>185</v>
      </c>
      <c r="AN64" s="43"/>
      <c r="AO64">
        <v>54</v>
      </c>
      <c r="AP64" t="s">
        <v>2224</v>
      </c>
      <c r="AQ64">
        <v>1984</v>
      </c>
      <c r="AR64" s="2">
        <v>0.03364583333333333</v>
      </c>
      <c r="AS64" s="13" t="s">
        <v>2225</v>
      </c>
      <c r="AT64" s="2">
        <f t="shared" si="16"/>
        <v>0.0028917776822804755</v>
      </c>
      <c r="AV64" s="254">
        <v>54</v>
      </c>
      <c r="AW64" s="248" t="s">
        <v>1221</v>
      </c>
      <c r="AX64" s="248" t="s">
        <v>1290</v>
      </c>
      <c r="AY64" s="248" t="s">
        <v>1291</v>
      </c>
      <c r="AZ64" s="255">
        <v>0.03189814814814815</v>
      </c>
      <c r="BA64" s="259">
        <f t="shared" si="12"/>
        <v>0.002720524362315407</v>
      </c>
      <c r="BB64" s="260"/>
      <c r="BC64" s="260"/>
      <c r="BK64" s="24"/>
      <c r="BL64" s="24"/>
      <c r="BM64" s="24"/>
      <c r="BN64" s="24"/>
      <c r="BO64" s="24"/>
      <c r="BP64" s="24"/>
      <c r="BQ64" s="24"/>
      <c r="BR64" s="24"/>
      <c r="BS64" s="24"/>
      <c r="BT64" s="279">
        <v>60</v>
      </c>
      <c r="BU64" s="280" t="s">
        <v>1908</v>
      </c>
      <c r="BV64" s="280" t="s">
        <v>1680</v>
      </c>
      <c r="BW64" s="280" t="s">
        <v>1250</v>
      </c>
      <c r="BX64" s="281">
        <v>0.015057870370370369</v>
      </c>
      <c r="BY64" s="77">
        <f t="shared" si="4"/>
        <v>0.003068025747834223</v>
      </c>
      <c r="BZ64" s="77">
        <f t="shared" si="0"/>
        <v>0.003176515740316263</v>
      </c>
      <c r="CA64" s="77">
        <f t="shared" si="1"/>
        <v>0.037244647055208184</v>
      </c>
      <c r="CB64" s="2">
        <f t="shared" si="2"/>
        <v>0.03817576323158838</v>
      </c>
      <c r="CC64" s="2">
        <f t="shared" si="3"/>
        <v>0.0032559286338241693</v>
      </c>
    </row>
    <row r="65" spans="2:81" ht="13.5" thickBot="1">
      <c r="B65">
        <v>23</v>
      </c>
      <c r="D65" s="222"/>
      <c r="E65" s="222"/>
      <c r="F65" s="222"/>
      <c r="G65" t="s">
        <v>714</v>
      </c>
      <c r="H65" s="3">
        <v>1939</v>
      </c>
      <c r="I65" s="215">
        <f t="shared" si="18"/>
        <v>52</v>
      </c>
      <c r="J65" s="13" t="s">
        <v>800</v>
      </c>
      <c r="K65" s="174">
        <v>0.033541666666666664</v>
      </c>
      <c r="L65" s="2">
        <f t="shared" si="7"/>
        <v>0.002783540802213001</v>
      </c>
      <c r="M65" s="118">
        <v>118</v>
      </c>
      <c r="N65" t="s">
        <v>820</v>
      </c>
      <c r="O65">
        <v>1974</v>
      </c>
      <c r="P65" s="11">
        <f t="shared" si="8"/>
        <v>19</v>
      </c>
      <c r="Q65" s="13" t="s">
        <v>158</v>
      </c>
      <c r="R65" s="78">
        <v>0.03539351851851852</v>
      </c>
      <c r="S65" s="2">
        <f t="shared" si="14"/>
        <v>0.002937221453818964</v>
      </c>
      <c r="T65" s="5"/>
      <c r="U65" s="5">
        <v>126</v>
      </c>
      <c r="V65" s="5" t="s">
        <v>969</v>
      </c>
      <c r="W65" s="5">
        <v>1944</v>
      </c>
      <c r="X65" s="2" t="s">
        <v>800</v>
      </c>
      <c r="Y65" s="2">
        <v>0.03579861111111111</v>
      </c>
      <c r="Z65" s="2">
        <f t="shared" si="10"/>
        <v>0.002970839096357768</v>
      </c>
      <c r="AA65" s="5"/>
      <c r="AB65" s="118">
        <v>79</v>
      </c>
      <c r="AC65" t="s">
        <v>640</v>
      </c>
      <c r="AD65">
        <v>1987</v>
      </c>
      <c r="AE65" s="7" t="s">
        <v>643</v>
      </c>
      <c r="AF65" s="141">
        <v>0.032581018518518516</v>
      </c>
      <c r="AG65" s="99">
        <f t="shared" si="11"/>
        <v>0.0028617495404935018</v>
      </c>
      <c r="AH65">
        <v>55</v>
      </c>
      <c r="AI65" s="3" t="s">
        <v>186</v>
      </c>
      <c r="AJ65">
        <v>1979</v>
      </c>
      <c r="AK65" s="152">
        <v>0.0321875</v>
      </c>
      <c r="AL65" s="2">
        <f t="shared" si="17"/>
        <v>0.0027664374731413838</v>
      </c>
      <c r="AM65" s="13" t="s">
        <v>187</v>
      </c>
      <c r="AN65" s="43"/>
      <c r="AO65">
        <v>55</v>
      </c>
      <c r="AP65" t="s">
        <v>2226</v>
      </c>
      <c r="AQ65">
        <v>1961</v>
      </c>
      <c r="AR65" s="2">
        <v>0.033761574074074076</v>
      </c>
      <c r="AS65" s="13" t="s">
        <v>2190</v>
      </c>
      <c r="AT65" s="2">
        <f t="shared" si="16"/>
        <v>0.0029017253179264356</v>
      </c>
      <c r="AV65" s="254">
        <v>55</v>
      </c>
      <c r="AW65" s="248" t="s">
        <v>1208</v>
      </c>
      <c r="AX65" s="263" t="s">
        <v>1292</v>
      </c>
      <c r="AY65" s="248" t="s">
        <v>1223</v>
      </c>
      <c r="AZ65" s="255">
        <v>0.0319212962962963</v>
      </c>
      <c r="BA65" s="259">
        <f t="shared" si="12"/>
        <v>0.0027224986180210066</v>
      </c>
      <c r="BB65" s="304">
        <f>BA65/AT15</f>
        <v>1.131388942019954</v>
      </c>
      <c r="BC65" s="260"/>
      <c r="BK65" s="24"/>
      <c r="BL65" s="24"/>
      <c r="BM65" s="24"/>
      <c r="BN65" s="24"/>
      <c r="BO65" s="24"/>
      <c r="BP65" s="24"/>
      <c r="BQ65" s="24"/>
      <c r="BR65" s="24"/>
      <c r="BS65" s="24"/>
      <c r="BT65" s="279">
        <v>60</v>
      </c>
      <c r="BU65" s="280" t="s">
        <v>1908</v>
      </c>
      <c r="BV65" s="280" t="s">
        <v>1681</v>
      </c>
      <c r="BW65" s="280" t="s">
        <v>1682</v>
      </c>
      <c r="BX65" s="281">
        <v>0.015057870370370369</v>
      </c>
      <c r="BY65" s="77">
        <f t="shared" si="4"/>
        <v>0.003068025747834223</v>
      </c>
      <c r="BZ65" s="77">
        <f t="shared" si="0"/>
        <v>0.003176515740316263</v>
      </c>
      <c r="CA65" s="77">
        <f t="shared" si="1"/>
        <v>0.037244647055208184</v>
      </c>
      <c r="CB65" s="2">
        <f t="shared" si="2"/>
        <v>0.03817576323158838</v>
      </c>
      <c r="CC65" s="2">
        <f t="shared" si="3"/>
        <v>0.0032559286338241693</v>
      </c>
    </row>
    <row r="66" spans="1:81" ht="12.75">
      <c r="A66" s="46"/>
      <c r="B66" s="46"/>
      <c r="C66" s="46"/>
      <c r="D66" s="46">
        <v>4</v>
      </c>
      <c r="E66" s="46"/>
      <c r="F66" s="46"/>
      <c r="G66" s="46" t="s">
        <v>1170</v>
      </c>
      <c r="H66" s="46">
        <v>1963</v>
      </c>
      <c r="I66" s="11">
        <f t="shared" si="18"/>
        <v>28</v>
      </c>
      <c r="J66" s="46" t="s">
        <v>1041</v>
      </c>
      <c r="K66" s="226">
        <v>0.03377314814814815</v>
      </c>
      <c r="L66" s="2">
        <f t="shared" si="7"/>
        <v>0.0028027508836637465</v>
      </c>
      <c r="M66" s="136">
        <v>120</v>
      </c>
      <c r="N66" s="46" t="s">
        <v>889</v>
      </c>
      <c r="O66" s="45" t="s">
        <v>856</v>
      </c>
      <c r="P66" s="215">
        <f>1993-1980</f>
        <v>13</v>
      </c>
      <c r="Q66" s="79" t="s">
        <v>821</v>
      </c>
      <c r="R66" s="78">
        <v>0.03540509259259259</v>
      </c>
      <c r="S66" s="50">
        <f t="shared" si="14"/>
        <v>0.002938181957891501</v>
      </c>
      <c r="T66" s="160"/>
      <c r="U66" s="5">
        <v>132</v>
      </c>
      <c r="V66" s="60" t="s">
        <v>60</v>
      </c>
      <c r="W66" s="5">
        <v>1946</v>
      </c>
      <c r="X66" s="217" t="s">
        <v>848</v>
      </c>
      <c r="Y66" s="2">
        <v>0.03587962962962963</v>
      </c>
      <c r="Z66" s="2">
        <f t="shared" si="10"/>
        <v>0.002977562624865529</v>
      </c>
      <c r="AA66" s="5">
        <f>Z66/S83</f>
        <v>0.9480122324159022</v>
      </c>
      <c r="AB66" s="118">
        <v>80</v>
      </c>
      <c r="AC66" t="s">
        <v>644</v>
      </c>
      <c r="AD66">
        <v>1981</v>
      </c>
      <c r="AE66" s="7" t="s">
        <v>645</v>
      </c>
      <c r="AF66" s="141">
        <v>0.032650462962962964</v>
      </c>
      <c r="AG66" s="99">
        <f t="shared" si="11"/>
        <v>0.002867849184274305</v>
      </c>
      <c r="AH66">
        <v>56</v>
      </c>
      <c r="AI66" t="s">
        <v>188</v>
      </c>
      <c r="AJ66">
        <v>1989</v>
      </c>
      <c r="AK66" s="152">
        <v>0.032199074074074074</v>
      </c>
      <c r="AL66" s="2">
        <f t="shared" si="17"/>
        <v>0.0027674322367059797</v>
      </c>
      <c r="AM66" s="13" t="s">
        <v>189</v>
      </c>
      <c r="AN66" s="43"/>
      <c r="AO66">
        <v>56</v>
      </c>
      <c r="AP66" s="3" t="s">
        <v>2227</v>
      </c>
      <c r="AQ66" s="3">
        <v>1987</v>
      </c>
      <c r="AR66" s="2">
        <v>0.033796296296296297</v>
      </c>
      <c r="AS66" s="66" t="s">
        <v>2167</v>
      </c>
      <c r="AT66" s="2">
        <f t="shared" si="16"/>
        <v>0.0029047096086202233</v>
      </c>
      <c r="AV66" s="254">
        <v>55</v>
      </c>
      <c r="AW66" s="248" t="s">
        <v>1237</v>
      </c>
      <c r="AX66" s="248" t="s">
        <v>1293</v>
      </c>
      <c r="AY66" s="248" t="s">
        <v>1227</v>
      </c>
      <c r="AZ66" s="255">
        <v>0.0319212962962963</v>
      </c>
      <c r="BA66" s="259">
        <f t="shared" si="12"/>
        <v>0.0027224986180210066</v>
      </c>
      <c r="BB66" s="260"/>
      <c r="BC66" s="260"/>
      <c r="BK66" s="24"/>
      <c r="BL66" s="24"/>
      <c r="BM66" s="24"/>
      <c r="BN66" s="24"/>
      <c r="BO66" s="24"/>
      <c r="BP66" s="24"/>
      <c r="BQ66" s="24"/>
      <c r="BR66" s="24"/>
      <c r="BS66" s="24"/>
      <c r="BT66" s="279">
        <v>62</v>
      </c>
      <c r="BU66" s="280" t="s">
        <v>1908</v>
      </c>
      <c r="BV66" s="280" t="s">
        <v>1683</v>
      </c>
      <c r="BW66" s="280" t="s">
        <v>1684</v>
      </c>
      <c r="BX66" s="281">
        <v>0.015092592592592593</v>
      </c>
      <c r="BY66" s="77">
        <f t="shared" si="4"/>
        <v>0.0030751003652389145</v>
      </c>
      <c r="BZ66" s="77">
        <f t="shared" si="0"/>
        <v>0.0031838405268043105</v>
      </c>
      <c r="CA66" s="77">
        <f t="shared" si="1"/>
        <v>0.03733053017678054</v>
      </c>
      <c r="CB66" s="2">
        <f t="shared" si="2"/>
        <v>0.03826379343120005</v>
      </c>
      <c r="CC66" s="2">
        <f t="shared" si="3"/>
        <v>0.0032634365399744182</v>
      </c>
    </row>
    <row r="67" spans="2:81" ht="25.5">
      <c r="B67">
        <v>28</v>
      </c>
      <c r="D67" s="222"/>
      <c r="E67" s="222"/>
      <c r="F67" s="222"/>
      <c r="G67" t="s">
        <v>709</v>
      </c>
      <c r="H67">
        <v>1949</v>
      </c>
      <c r="I67" s="11">
        <f t="shared" si="18"/>
        <v>42</v>
      </c>
      <c r="J67" s="13" t="s">
        <v>832</v>
      </c>
      <c r="K67" s="174">
        <v>0.033854166666666664</v>
      </c>
      <c r="L67" s="2">
        <f t="shared" si="7"/>
        <v>0.002809474412171507</v>
      </c>
      <c r="M67" s="118">
        <v>124</v>
      </c>
      <c r="N67" t="s">
        <v>822</v>
      </c>
      <c r="O67">
        <v>1963</v>
      </c>
      <c r="P67" s="11">
        <f t="shared" si="8"/>
        <v>30</v>
      </c>
      <c r="Q67" s="13" t="s">
        <v>823</v>
      </c>
      <c r="R67" s="78">
        <v>0.03570601851851852</v>
      </c>
      <c r="S67" s="2">
        <f t="shared" si="14"/>
        <v>0.00296315506377747</v>
      </c>
      <c r="T67" s="5"/>
      <c r="U67">
        <v>134</v>
      </c>
      <c r="V67" s="3" t="s">
        <v>2295</v>
      </c>
      <c r="W67">
        <v>1957</v>
      </c>
      <c r="X67" t="s">
        <v>158</v>
      </c>
      <c r="Y67" s="2">
        <v>0.0359375</v>
      </c>
      <c r="Z67" s="2">
        <f t="shared" si="10"/>
        <v>0.002982365145228215</v>
      </c>
      <c r="AA67" s="5"/>
      <c r="AB67" s="118">
        <v>81</v>
      </c>
      <c r="AC67" s="6" t="s">
        <v>646</v>
      </c>
      <c r="AD67" s="3">
        <v>1951</v>
      </c>
      <c r="AE67" s="7" t="s">
        <v>647</v>
      </c>
      <c r="AF67" s="141">
        <v>0.03273148148148148</v>
      </c>
      <c r="AG67" s="99">
        <f t="shared" si="11"/>
        <v>0.0028749654353519088</v>
      </c>
      <c r="AH67">
        <v>57</v>
      </c>
      <c r="AI67" t="s">
        <v>2220</v>
      </c>
      <c r="AJ67">
        <v>1965</v>
      </c>
      <c r="AK67" s="152">
        <v>0.03221064814814815</v>
      </c>
      <c r="AL67" s="2">
        <f t="shared" si="17"/>
        <v>0.0027684270002705756</v>
      </c>
      <c r="AM67" s="13" t="s">
        <v>158</v>
      </c>
      <c r="AN67" s="43"/>
      <c r="AO67">
        <v>57</v>
      </c>
      <c r="AP67" s="122" t="s">
        <v>2228</v>
      </c>
      <c r="AQ67">
        <v>1966</v>
      </c>
      <c r="AR67" s="2">
        <v>0.03391203703703704</v>
      </c>
      <c r="AS67" s="13" t="s">
        <v>2229</v>
      </c>
      <c r="AT67" s="2">
        <f t="shared" si="16"/>
        <v>0.002914657244266183</v>
      </c>
      <c r="AU67">
        <f>AR67/AK62</f>
        <v>1.0589085652331045</v>
      </c>
      <c r="AV67" s="254">
        <v>57</v>
      </c>
      <c r="AW67" s="248" t="s">
        <v>1221</v>
      </c>
      <c r="AX67" s="263" t="s">
        <v>1294</v>
      </c>
      <c r="AY67" s="248" t="s">
        <v>944</v>
      </c>
      <c r="AZ67" s="255">
        <v>0.03199074074074074</v>
      </c>
      <c r="BA67" s="259">
        <f t="shared" si="12"/>
        <v>0.002728421385137803</v>
      </c>
      <c r="BB67" s="260"/>
      <c r="BC67" s="260"/>
      <c r="BK67" s="24"/>
      <c r="BL67" s="24"/>
      <c r="BM67" s="24"/>
      <c r="BN67" s="24"/>
      <c r="BO67" s="24"/>
      <c r="BP67" s="24"/>
      <c r="BQ67" s="24"/>
      <c r="BR67" s="24"/>
      <c r="BS67" s="24"/>
      <c r="BT67" s="279">
        <v>63</v>
      </c>
      <c r="BU67" s="280" t="s">
        <v>1908</v>
      </c>
      <c r="BV67" s="280" t="s">
        <v>1685</v>
      </c>
      <c r="BW67" s="280" t="s">
        <v>1686</v>
      </c>
      <c r="BX67" s="281">
        <v>0.015104166666666667</v>
      </c>
      <c r="BY67" s="77">
        <f t="shared" si="4"/>
        <v>0.003077458571040478</v>
      </c>
      <c r="BZ67" s="77">
        <f t="shared" si="0"/>
        <v>0.003186282122300326</v>
      </c>
      <c r="CA67" s="77">
        <f t="shared" si="1"/>
        <v>0.037359157883971324</v>
      </c>
      <c r="CB67" s="2">
        <f t="shared" si="2"/>
        <v>0.03829313683107061</v>
      </c>
      <c r="CC67" s="2">
        <f t="shared" si="3"/>
        <v>0.0032659391753578344</v>
      </c>
    </row>
    <row r="68" spans="2:81" ht="25.5">
      <c r="B68">
        <v>29</v>
      </c>
      <c r="D68" s="222"/>
      <c r="E68" s="222"/>
      <c r="F68" s="222"/>
      <c r="G68" t="s">
        <v>672</v>
      </c>
      <c r="H68" s="3">
        <v>1943</v>
      </c>
      <c r="I68" s="11">
        <f t="shared" si="18"/>
        <v>48</v>
      </c>
      <c r="J68" s="13" t="s">
        <v>800</v>
      </c>
      <c r="K68" s="174">
        <v>0.03391203703703704</v>
      </c>
      <c r="L68" s="2">
        <f t="shared" si="7"/>
        <v>0.002814276932534194</v>
      </c>
      <c r="M68" s="118">
        <v>125</v>
      </c>
      <c r="N68" t="s">
        <v>824</v>
      </c>
      <c r="O68">
        <v>1977</v>
      </c>
      <c r="P68" s="11">
        <f t="shared" si="8"/>
        <v>16</v>
      </c>
      <c r="Q68" s="13" t="s">
        <v>811</v>
      </c>
      <c r="R68" s="78">
        <v>0.03576388888888889</v>
      </c>
      <c r="S68" s="2">
        <f t="shared" si="14"/>
        <v>0.002967957584140156</v>
      </c>
      <c r="T68" s="5"/>
      <c r="U68" s="160">
        <v>140</v>
      </c>
      <c r="V68" s="165" t="s">
        <v>971</v>
      </c>
      <c r="W68" s="160">
        <v>1977</v>
      </c>
      <c r="X68" s="50" t="s">
        <v>158</v>
      </c>
      <c r="Y68" s="50">
        <v>0.03612268518518518</v>
      </c>
      <c r="Z68" s="50">
        <f t="shared" si="10"/>
        <v>0.0029977332103888117</v>
      </c>
      <c r="AA68" s="160"/>
      <c r="AB68" s="118">
        <v>82</v>
      </c>
      <c r="AC68" s="270" t="s">
        <v>2026</v>
      </c>
      <c r="AD68">
        <v>1983</v>
      </c>
      <c r="AE68" s="7" t="s">
        <v>648</v>
      </c>
      <c r="AF68" s="141">
        <v>0.03274305555555555</v>
      </c>
      <c r="AG68" s="99">
        <f t="shared" si="11"/>
        <v>0.0028759820426487092</v>
      </c>
      <c r="AH68">
        <v>58</v>
      </c>
      <c r="AI68" t="s">
        <v>190</v>
      </c>
      <c r="AJ68">
        <v>1985</v>
      </c>
      <c r="AK68" s="152">
        <v>0.03222222222222222</v>
      </c>
      <c r="AL68" s="2">
        <f t="shared" si="17"/>
        <v>0.0027694217638351715</v>
      </c>
      <c r="AM68" s="13" t="s">
        <v>191</v>
      </c>
      <c r="AN68" s="43"/>
      <c r="AO68">
        <v>58</v>
      </c>
      <c r="AP68" t="s">
        <v>2230</v>
      </c>
      <c r="AQ68">
        <v>1964</v>
      </c>
      <c r="AR68" s="2">
        <v>0.03392361111111111</v>
      </c>
      <c r="AS68" s="13" t="s">
        <v>2231</v>
      </c>
      <c r="AT68" s="2">
        <f t="shared" si="16"/>
        <v>0.002915652007830779</v>
      </c>
      <c r="AV68" s="254">
        <v>57</v>
      </c>
      <c r="AW68" s="263" t="s">
        <v>1237</v>
      </c>
      <c r="AX68" s="248" t="s">
        <v>1295</v>
      </c>
      <c r="AY68" s="248" t="s">
        <v>1296</v>
      </c>
      <c r="AZ68" s="255">
        <v>0.03199074074074074</v>
      </c>
      <c r="BA68" s="259">
        <f t="shared" si="12"/>
        <v>0.002728421385137803</v>
      </c>
      <c r="BB68" s="260">
        <f>BA68/AT72</f>
        <v>0.928812663497856</v>
      </c>
      <c r="BC68" s="260"/>
      <c r="BK68" s="24"/>
      <c r="BL68" s="24"/>
      <c r="BM68" s="24"/>
      <c r="BN68" s="24"/>
      <c r="BO68" s="24"/>
      <c r="BP68" s="24"/>
      <c r="BQ68" s="24"/>
      <c r="BR68" s="24"/>
      <c r="BS68" s="24"/>
      <c r="BT68" s="279">
        <v>64</v>
      </c>
      <c r="BU68" s="280" t="s">
        <v>1908</v>
      </c>
      <c r="BV68" s="280" t="s">
        <v>1687</v>
      </c>
      <c r="BW68" s="280" t="s">
        <v>135</v>
      </c>
      <c r="BX68" s="281">
        <v>0.01511574074074074</v>
      </c>
      <c r="BY68" s="77">
        <f t="shared" si="4"/>
        <v>0.003079816776842041</v>
      </c>
      <c r="BZ68" s="77">
        <f t="shared" si="0"/>
        <v>0.003188723717796341</v>
      </c>
      <c r="CA68" s="77">
        <f t="shared" si="1"/>
        <v>0.0373877855911621</v>
      </c>
      <c r="CB68" s="2">
        <f t="shared" si="2"/>
        <v>0.03832248023094115</v>
      </c>
      <c r="CC68" s="2">
        <f t="shared" si="3"/>
        <v>0.0032684418107412493</v>
      </c>
    </row>
    <row r="69" spans="2:81" ht="12.75">
      <c r="B69">
        <v>30</v>
      </c>
      <c r="D69" s="222"/>
      <c r="E69" s="222"/>
      <c r="F69" s="222"/>
      <c r="G69" t="s">
        <v>668</v>
      </c>
      <c r="H69" s="3">
        <v>1941</v>
      </c>
      <c r="I69" s="119">
        <f t="shared" si="18"/>
        <v>50</v>
      </c>
      <c r="J69" s="13" t="s">
        <v>1067</v>
      </c>
      <c r="K69" s="174">
        <v>0.03395833333333333</v>
      </c>
      <c r="L69" s="2">
        <f t="shared" si="7"/>
        <v>0.002818118948824343</v>
      </c>
      <c r="M69" s="118">
        <v>126</v>
      </c>
      <c r="N69" s="131" t="s">
        <v>669</v>
      </c>
      <c r="O69">
        <v>1952</v>
      </c>
      <c r="P69" s="11">
        <f t="shared" si="8"/>
        <v>41</v>
      </c>
      <c r="Q69" s="133" t="s">
        <v>670</v>
      </c>
      <c r="R69" s="78">
        <v>0.03587962962962963</v>
      </c>
      <c r="S69" s="2">
        <f t="shared" si="14"/>
        <v>0.002977562624865529</v>
      </c>
      <c r="T69" s="5">
        <f>S69/L61</f>
        <v>1.0930888575458393</v>
      </c>
      <c r="U69" s="160">
        <v>141</v>
      </c>
      <c r="V69" s="197" t="s">
        <v>972</v>
      </c>
      <c r="W69" s="160">
        <v>1977</v>
      </c>
      <c r="X69" s="79" t="s">
        <v>602</v>
      </c>
      <c r="Y69" s="50">
        <v>0.03616898148148148</v>
      </c>
      <c r="Z69" s="50">
        <f t="shared" si="10"/>
        <v>0.003001575226678961</v>
      </c>
      <c r="AA69" s="160"/>
      <c r="AB69" s="118">
        <v>83</v>
      </c>
      <c r="AC69" s="3" t="s">
        <v>2198</v>
      </c>
      <c r="AD69">
        <v>1988</v>
      </c>
      <c r="AE69" s="8" t="s">
        <v>860</v>
      </c>
      <c r="AF69" s="141">
        <v>0.03280092592592593</v>
      </c>
      <c r="AG69" s="99">
        <f t="shared" si="11"/>
        <v>0.002881065079132712</v>
      </c>
      <c r="AH69">
        <v>59</v>
      </c>
      <c r="AI69" t="s">
        <v>192</v>
      </c>
      <c r="AJ69">
        <v>1987</v>
      </c>
      <c r="AK69" s="152">
        <v>0.032233796296296295</v>
      </c>
      <c r="AL69" s="2">
        <f t="shared" si="17"/>
        <v>0.0027704165273997675</v>
      </c>
      <c r="AM69" s="13" t="s">
        <v>193</v>
      </c>
      <c r="AN69" s="43"/>
      <c r="AO69">
        <v>59</v>
      </c>
      <c r="AP69" s="6" t="s">
        <v>2232</v>
      </c>
      <c r="AQ69">
        <v>1969</v>
      </c>
      <c r="AR69" s="2">
        <v>0.03394675925925926</v>
      </c>
      <c r="AS69" s="13" t="s">
        <v>561</v>
      </c>
      <c r="AT69" s="2">
        <f aca="true" t="shared" si="19" ref="AT69:AT91">AR69/11.635</f>
        <v>0.0029176415349599708</v>
      </c>
      <c r="AV69" s="254">
        <v>59</v>
      </c>
      <c r="AW69" s="248" t="s">
        <v>1208</v>
      </c>
      <c r="AX69" s="248" t="s">
        <v>1297</v>
      </c>
      <c r="AY69" s="248" t="s">
        <v>1227</v>
      </c>
      <c r="AZ69" s="255">
        <v>0.032060185185185185</v>
      </c>
      <c r="BA69" s="259">
        <f t="shared" si="12"/>
        <v>0.0027343441522546</v>
      </c>
      <c r="BB69" s="260"/>
      <c r="BC69" s="260"/>
      <c r="BK69" s="24"/>
      <c r="BL69" s="24"/>
      <c r="BM69" s="24"/>
      <c r="BN69" s="24"/>
      <c r="BO69" s="24"/>
      <c r="BP69" s="24"/>
      <c r="BQ69" s="24"/>
      <c r="BR69" s="24"/>
      <c r="BS69" s="24"/>
      <c r="BT69" s="279">
        <v>64</v>
      </c>
      <c r="BU69" s="280" t="s">
        <v>1908</v>
      </c>
      <c r="BV69" s="280" t="s">
        <v>1688</v>
      </c>
      <c r="BW69" s="280" t="s">
        <v>135</v>
      </c>
      <c r="BX69" s="281">
        <v>0.01511574074074074</v>
      </c>
      <c r="BY69" s="77">
        <f t="shared" si="4"/>
        <v>0.003079816776842041</v>
      </c>
      <c r="BZ69" s="77">
        <f t="shared" si="0"/>
        <v>0.003188723717796341</v>
      </c>
      <c r="CA69" s="77">
        <f t="shared" si="1"/>
        <v>0.0373877855911621</v>
      </c>
      <c r="CB69" s="2">
        <f t="shared" si="2"/>
        <v>0.03832248023094115</v>
      </c>
      <c r="CC69" s="2">
        <f t="shared" si="3"/>
        <v>0.0032684418107412493</v>
      </c>
    </row>
    <row r="70" spans="1:81" ht="12.75">
      <c r="A70">
        <v>84</v>
      </c>
      <c r="D70" s="222"/>
      <c r="E70" s="222"/>
      <c r="F70" s="222"/>
      <c r="G70" s="6" t="s">
        <v>727</v>
      </c>
      <c r="H70">
        <v>1954</v>
      </c>
      <c r="I70" s="11">
        <f t="shared" si="18"/>
        <v>37</v>
      </c>
      <c r="J70" s="13" t="s">
        <v>1067</v>
      </c>
      <c r="K70" s="174">
        <v>0.03414351851851852</v>
      </c>
      <c r="L70" s="2">
        <f t="shared" si="7"/>
        <v>0.002833487013984939</v>
      </c>
      <c r="M70" s="118">
        <v>127</v>
      </c>
      <c r="N70" t="s">
        <v>1019</v>
      </c>
      <c r="O70">
        <v>1946</v>
      </c>
      <c r="P70" s="11">
        <f t="shared" si="8"/>
        <v>47</v>
      </c>
      <c r="Q70" s="13" t="s">
        <v>825</v>
      </c>
      <c r="R70" s="78">
        <v>0.03599537037037037</v>
      </c>
      <c r="S70" s="2">
        <f t="shared" si="14"/>
        <v>0.002987167665590902</v>
      </c>
      <c r="T70" s="5">
        <f>S70/L64</f>
        <v>1.0806115357887423</v>
      </c>
      <c r="U70" s="46">
        <v>141</v>
      </c>
      <c r="V70" s="46" t="s">
        <v>973</v>
      </c>
      <c r="W70" s="46">
        <v>1958</v>
      </c>
      <c r="X70" s="46" t="s">
        <v>970</v>
      </c>
      <c r="Y70" s="50">
        <v>0.03622685185185185</v>
      </c>
      <c r="Z70" s="50">
        <f t="shared" si="10"/>
        <v>0.003006377747041647</v>
      </c>
      <c r="AA70" s="160"/>
      <c r="AB70" s="118">
        <v>85</v>
      </c>
      <c r="AC70" t="s">
        <v>649</v>
      </c>
      <c r="AD70">
        <v>1962</v>
      </c>
      <c r="AE70" s="7" t="s">
        <v>592</v>
      </c>
      <c r="AF70" s="141">
        <v>0.032858796296296296</v>
      </c>
      <c r="AG70" s="99">
        <f t="shared" si="11"/>
        <v>0.002886148115616715</v>
      </c>
      <c r="AH70">
        <v>60</v>
      </c>
      <c r="AI70" t="s">
        <v>194</v>
      </c>
      <c r="AJ70">
        <v>1971</v>
      </c>
      <c r="AK70" s="152">
        <v>0.032407407407407406</v>
      </c>
      <c r="AL70" s="2">
        <f t="shared" si="17"/>
        <v>0.002785337980868707</v>
      </c>
      <c r="AM70" s="13" t="s">
        <v>125</v>
      </c>
      <c r="AN70" s="43"/>
      <c r="AO70">
        <v>60</v>
      </c>
      <c r="AP70" t="s">
        <v>2233</v>
      </c>
      <c r="AR70" s="2">
        <v>0.03415509259259259</v>
      </c>
      <c r="AS70" s="13" t="s">
        <v>2206</v>
      </c>
      <c r="AT70" s="2">
        <f t="shared" si="19"/>
        <v>0.002935547279122698</v>
      </c>
      <c r="AV70" s="254">
        <v>60</v>
      </c>
      <c r="AW70" s="248" t="s">
        <v>1208</v>
      </c>
      <c r="AX70" s="248" t="s">
        <v>1298</v>
      </c>
      <c r="AY70" s="248" t="s">
        <v>127</v>
      </c>
      <c r="AZ70" s="255">
        <v>0.03217592592592593</v>
      </c>
      <c r="BA70" s="259">
        <f t="shared" si="12"/>
        <v>0.0027442154307825953</v>
      </c>
      <c r="BB70" s="260"/>
      <c r="BC70" s="260"/>
      <c r="BK70" s="24"/>
      <c r="BL70" s="24"/>
      <c r="BM70" s="24"/>
      <c r="BN70" s="24"/>
      <c r="BO70" s="24"/>
      <c r="BP70" s="24"/>
      <c r="BQ70" s="24"/>
      <c r="BR70" s="24"/>
      <c r="BS70" s="24"/>
      <c r="BT70" s="279">
        <v>66</v>
      </c>
      <c r="BU70" s="280" t="s">
        <v>1908</v>
      </c>
      <c r="BV70" s="280" t="s">
        <v>1689</v>
      </c>
      <c r="BW70" s="280" t="s">
        <v>183</v>
      </c>
      <c r="BX70" s="281">
        <v>0.015127314814814816</v>
      </c>
      <c r="BY70" s="77">
        <f t="shared" si="4"/>
        <v>0.0030821749826436054</v>
      </c>
      <c r="BZ70" s="77">
        <f aca="true" t="shared" si="20" ref="BZ70:BZ133">BY70*1.0353615</f>
        <v>0.0031911653132923575</v>
      </c>
      <c r="CA70" s="77">
        <f aca="true" t="shared" si="21" ref="CA70:CA133">BZ70*11.725</f>
        <v>0.037416413298352894</v>
      </c>
      <c r="CB70" s="2">
        <f aca="true" t="shared" si="22" ref="CB70:CB133">CA70*1.025</f>
        <v>0.038351823630811716</v>
      </c>
      <c r="CC70" s="2">
        <f aca="true" t="shared" si="23" ref="CC70:CC133">CB70/11.725</f>
        <v>0.0032709444461246667</v>
      </c>
    </row>
    <row r="71" spans="1:81" ht="12.75">
      <c r="A71" s="46"/>
      <c r="B71" s="46"/>
      <c r="C71" s="46"/>
      <c r="D71" s="46"/>
      <c r="E71" s="45">
        <v>1</v>
      </c>
      <c r="F71" s="45"/>
      <c r="G71" s="46" t="s">
        <v>1185</v>
      </c>
      <c r="H71" s="46">
        <v>1975</v>
      </c>
      <c r="I71" s="216">
        <f t="shared" si="18"/>
        <v>16</v>
      </c>
      <c r="J71" s="46" t="s">
        <v>1186</v>
      </c>
      <c r="K71" s="226">
        <v>0.034583333333333334</v>
      </c>
      <c r="L71" s="2">
        <f t="shared" si="7"/>
        <v>0.0028699861687413552</v>
      </c>
      <c r="M71" s="118">
        <v>136</v>
      </c>
      <c r="N71" s="3" t="s">
        <v>826</v>
      </c>
      <c r="O71">
        <v>1951</v>
      </c>
      <c r="P71" s="11">
        <f t="shared" si="8"/>
        <v>42</v>
      </c>
      <c r="Q71" s="13" t="s">
        <v>696</v>
      </c>
      <c r="R71" s="78">
        <v>0.03613425925925926</v>
      </c>
      <c r="S71" s="2">
        <f t="shared" si="14"/>
        <v>0.002998693714461349</v>
      </c>
      <c r="T71" s="5"/>
      <c r="U71" s="5">
        <v>144</v>
      </c>
      <c r="V71" s="5" t="s">
        <v>726</v>
      </c>
      <c r="W71" s="5">
        <v>1941</v>
      </c>
      <c r="X71" s="2" t="s">
        <v>654</v>
      </c>
      <c r="Y71" s="2">
        <v>0.03634259259259259</v>
      </c>
      <c r="Z71" s="2">
        <f t="shared" si="10"/>
        <v>0.00301598278776702</v>
      </c>
      <c r="AA71" s="5">
        <f>Z71/S91</f>
        <v>0.9384339509862523</v>
      </c>
      <c r="AB71" s="118">
        <v>87</v>
      </c>
      <c r="AC71" t="s">
        <v>652</v>
      </c>
      <c r="AD71">
        <v>1957</v>
      </c>
      <c r="AE71" s="7" t="s">
        <v>650</v>
      </c>
      <c r="AF71" s="141">
        <v>0.032870370370370376</v>
      </c>
      <c r="AG71" s="99">
        <f t="shared" si="11"/>
        <v>0.0028871647229135157</v>
      </c>
      <c r="AH71">
        <v>61</v>
      </c>
      <c r="AI71" t="s">
        <v>195</v>
      </c>
      <c r="AJ71">
        <v>1967</v>
      </c>
      <c r="AK71" s="152">
        <v>0.03243055555555556</v>
      </c>
      <c r="AL71" s="2">
        <f t="shared" si="17"/>
        <v>0.0027873275079978994</v>
      </c>
      <c r="AM71" s="13" t="s">
        <v>191</v>
      </c>
      <c r="AN71" s="43"/>
      <c r="AO71">
        <v>61</v>
      </c>
      <c r="AP71" t="s">
        <v>2234</v>
      </c>
      <c r="AR71" s="2">
        <v>0.03416666666666667</v>
      </c>
      <c r="AS71" s="13" t="s">
        <v>2190</v>
      </c>
      <c r="AT71" s="2">
        <f t="shared" si="19"/>
        <v>0.0029365420426872946</v>
      </c>
      <c r="AV71" s="254">
        <v>61</v>
      </c>
      <c r="AW71" s="248" t="s">
        <v>1208</v>
      </c>
      <c r="AX71" s="248" t="s">
        <v>1299</v>
      </c>
      <c r="AY71" s="248" t="s">
        <v>1300</v>
      </c>
      <c r="AZ71" s="255">
        <v>0.03221064814814815</v>
      </c>
      <c r="BA71" s="259">
        <f t="shared" si="12"/>
        <v>0.0027471768143409936</v>
      </c>
      <c r="BB71" s="260"/>
      <c r="BC71" s="260"/>
      <c r="BK71" s="24"/>
      <c r="BL71" s="24"/>
      <c r="BM71" s="24"/>
      <c r="BN71" s="24"/>
      <c r="BO71" s="24"/>
      <c r="BP71" s="24"/>
      <c r="BQ71" s="24"/>
      <c r="BR71" s="24"/>
      <c r="BS71" s="24"/>
      <c r="BT71" s="279">
        <v>67</v>
      </c>
      <c r="BU71" s="280" t="s">
        <v>1908</v>
      </c>
      <c r="BV71" s="280" t="s">
        <v>1690</v>
      </c>
      <c r="BW71" s="280" t="s">
        <v>679</v>
      </c>
      <c r="BX71" s="281">
        <v>0.015162037037037036</v>
      </c>
      <c r="BY71" s="77">
        <f t="shared" si="4"/>
        <v>0.003089249600048296</v>
      </c>
      <c r="BZ71" s="77">
        <f t="shared" si="20"/>
        <v>0.003198490099780404</v>
      </c>
      <c r="CA71" s="77">
        <f t="shared" si="21"/>
        <v>0.03750229641992524</v>
      </c>
      <c r="CB71" s="2">
        <f t="shared" si="22"/>
        <v>0.038439853830423365</v>
      </c>
      <c r="CC71" s="2">
        <f t="shared" si="23"/>
        <v>0.003278452352274914</v>
      </c>
    </row>
    <row r="72" spans="1:81" ht="25.5">
      <c r="A72" s="46"/>
      <c r="B72" s="46"/>
      <c r="C72" s="46"/>
      <c r="D72" s="46"/>
      <c r="E72" s="45">
        <v>2</v>
      </c>
      <c r="F72" s="45"/>
      <c r="G72" s="46" t="s">
        <v>1187</v>
      </c>
      <c r="H72" s="46">
        <v>1975</v>
      </c>
      <c r="I72" s="216">
        <f t="shared" si="18"/>
        <v>16</v>
      </c>
      <c r="J72" s="46" t="s">
        <v>781</v>
      </c>
      <c r="K72" s="226">
        <v>0.03460648148148148</v>
      </c>
      <c r="L72" s="2">
        <f t="shared" si="7"/>
        <v>0.00287190717688643</v>
      </c>
      <c r="M72" s="118">
        <v>138</v>
      </c>
      <c r="N72" t="s">
        <v>827</v>
      </c>
      <c r="O72">
        <v>1968</v>
      </c>
      <c r="P72" s="11">
        <f t="shared" si="8"/>
        <v>25</v>
      </c>
      <c r="Q72" s="66" t="s">
        <v>848</v>
      </c>
      <c r="R72" s="78">
        <v>0.036458333333333336</v>
      </c>
      <c r="S72" s="2">
        <f t="shared" si="14"/>
        <v>0.003025587828492393</v>
      </c>
      <c r="T72" s="163">
        <f>S72/L111</f>
        <v>0.9586122945830798</v>
      </c>
      <c r="U72" s="160">
        <v>145</v>
      </c>
      <c r="V72" s="160" t="s">
        <v>974</v>
      </c>
      <c r="W72" s="160">
        <v>1960</v>
      </c>
      <c r="X72" s="50" t="s">
        <v>252</v>
      </c>
      <c r="Y72" s="50">
        <v>0.03636574074074074</v>
      </c>
      <c r="Z72" s="50">
        <f t="shared" si="10"/>
        <v>0.0030179037959120946</v>
      </c>
      <c r="AA72" s="160"/>
      <c r="AB72" s="118">
        <v>87</v>
      </c>
      <c r="AC72" t="s">
        <v>651</v>
      </c>
      <c r="AD72">
        <v>1957</v>
      </c>
      <c r="AE72" s="7" t="s">
        <v>604</v>
      </c>
      <c r="AF72" s="141">
        <v>0.03290509259259259</v>
      </c>
      <c r="AG72" s="99">
        <f t="shared" si="11"/>
        <v>0.0028902145448039167</v>
      </c>
      <c r="AH72">
        <v>62</v>
      </c>
      <c r="AI72" t="s">
        <v>2237</v>
      </c>
      <c r="AJ72">
        <v>1959</v>
      </c>
      <c r="AK72" s="152">
        <v>0.0324537037037037</v>
      </c>
      <c r="AL72" s="2">
        <f t="shared" si="17"/>
        <v>0.002789317035127091</v>
      </c>
      <c r="AM72" s="13" t="s">
        <v>196</v>
      </c>
      <c r="AN72" s="43"/>
      <c r="AO72">
        <v>62</v>
      </c>
      <c r="AP72" t="s">
        <v>2235</v>
      </c>
      <c r="AQ72">
        <v>1966</v>
      </c>
      <c r="AR72" s="2">
        <v>0.03417824074074074</v>
      </c>
      <c r="AS72" s="13" t="s">
        <v>2236</v>
      </c>
      <c r="AT72" s="2">
        <f t="shared" si="19"/>
        <v>0.00293753680625189</v>
      </c>
      <c r="AV72" s="254">
        <v>61</v>
      </c>
      <c r="AW72" s="248" t="s">
        <v>1208</v>
      </c>
      <c r="AX72" s="248" t="s">
        <v>1301</v>
      </c>
      <c r="AY72" s="248" t="s">
        <v>1258</v>
      </c>
      <c r="AZ72" s="255">
        <v>0.03221064814814815</v>
      </c>
      <c r="BA72" s="259">
        <f t="shared" si="12"/>
        <v>0.0027471768143409936</v>
      </c>
      <c r="BB72" s="260"/>
      <c r="BC72" s="260"/>
      <c r="BK72" s="24"/>
      <c r="BL72" s="24"/>
      <c r="BM72" s="24"/>
      <c r="BN72" s="24"/>
      <c r="BO72" s="24"/>
      <c r="BP72" s="24"/>
      <c r="BQ72" s="24"/>
      <c r="BR72" s="24"/>
      <c r="BS72" s="24"/>
      <c r="BT72" s="279">
        <v>67</v>
      </c>
      <c r="BU72" s="280" t="s">
        <v>1908</v>
      </c>
      <c r="BV72" s="280" t="s">
        <v>1691</v>
      </c>
      <c r="BW72" s="280" t="s">
        <v>1256</v>
      </c>
      <c r="BX72" s="281">
        <v>0.015162037037037036</v>
      </c>
      <c r="BY72" s="77">
        <f t="shared" si="4"/>
        <v>0.003089249600048296</v>
      </c>
      <c r="BZ72" s="77">
        <f t="shared" si="20"/>
        <v>0.003198490099780404</v>
      </c>
      <c r="CA72" s="77">
        <f t="shared" si="21"/>
        <v>0.03750229641992524</v>
      </c>
      <c r="CB72" s="2">
        <f t="shared" si="22"/>
        <v>0.038439853830423365</v>
      </c>
      <c r="CC72" s="2">
        <f t="shared" si="23"/>
        <v>0.003278452352274914</v>
      </c>
    </row>
    <row r="73" spans="1:81" ht="25.5">
      <c r="A73" s="46"/>
      <c r="B73" s="46"/>
      <c r="C73" s="46"/>
      <c r="D73" s="46"/>
      <c r="E73" s="45">
        <v>3</v>
      </c>
      <c r="F73" s="45"/>
      <c r="G73" s="46" t="s">
        <v>817</v>
      </c>
      <c r="H73" s="46">
        <v>1974</v>
      </c>
      <c r="I73" s="126">
        <f t="shared" si="18"/>
        <v>17</v>
      </c>
      <c r="J73" s="46" t="s">
        <v>1188</v>
      </c>
      <c r="K73" s="226">
        <v>0.03460763888888889</v>
      </c>
      <c r="L73" s="2">
        <f t="shared" si="7"/>
        <v>0.0028720032272936836</v>
      </c>
      <c r="M73" s="118">
        <v>146</v>
      </c>
      <c r="N73" t="s">
        <v>828</v>
      </c>
      <c r="O73">
        <v>1977</v>
      </c>
      <c r="P73" s="11">
        <f t="shared" si="8"/>
        <v>16</v>
      </c>
      <c r="Q73" s="13" t="s">
        <v>829</v>
      </c>
      <c r="R73" s="78">
        <v>0.03685185185185185</v>
      </c>
      <c r="S73" s="2">
        <f t="shared" si="14"/>
        <v>0.0030582449669586597</v>
      </c>
      <c r="T73" s="5"/>
      <c r="U73" s="160">
        <v>147</v>
      </c>
      <c r="V73" s="160" t="s">
        <v>976</v>
      </c>
      <c r="W73" s="160">
        <v>1976</v>
      </c>
      <c r="X73" s="50" t="s">
        <v>975</v>
      </c>
      <c r="Y73" s="50">
        <v>0.03643518518518519</v>
      </c>
      <c r="Z73" s="50">
        <f t="shared" si="10"/>
        <v>0.0030236668203473182</v>
      </c>
      <c r="AA73" s="160"/>
      <c r="AB73" s="118">
        <v>88</v>
      </c>
      <c r="AC73" s="300" t="s">
        <v>2028</v>
      </c>
      <c r="AD73">
        <v>1966</v>
      </c>
      <c r="AE73" s="7"/>
      <c r="AF73" s="141">
        <v>0.032916666666666664</v>
      </c>
      <c r="AG73" s="99">
        <f t="shared" si="11"/>
        <v>0.002891231152100717</v>
      </c>
      <c r="AH73">
        <v>63</v>
      </c>
      <c r="AI73" s="6" t="s">
        <v>2281</v>
      </c>
      <c r="AJ73" s="3">
        <v>1957</v>
      </c>
      <c r="AK73" s="152">
        <v>0.03247685185185185</v>
      </c>
      <c r="AL73" s="2">
        <f t="shared" si="17"/>
        <v>0.0027913065622562827</v>
      </c>
      <c r="AM73" s="13" t="s">
        <v>197</v>
      </c>
      <c r="AN73" s="43">
        <f>AL73/AG74</f>
        <v>0.9644214184247503</v>
      </c>
      <c r="AO73">
        <v>63</v>
      </c>
      <c r="AP73" t="s">
        <v>2237</v>
      </c>
      <c r="AQ73">
        <v>1959</v>
      </c>
      <c r="AS73" s="7" t="s">
        <v>2238</v>
      </c>
      <c r="AT73" s="2">
        <f t="shared" si="19"/>
        <v>0</v>
      </c>
      <c r="AV73" s="254">
        <v>63</v>
      </c>
      <c r="AW73" s="248" t="s">
        <v>1208</v>
      </c>
      <c r="AX73" s="263" t="s">
        <v>1302</v>
      </c>
      <c r="AY73" s="248" t="s">
        <v>1303</v>
      </c>
      <c r="AZ73" s="255">
        <v>0.03222222222222222</v>
      </c>
      <c r="BA73" s="259">
        <f t="shared" si="12"/>
        <v>0.002748163942193793</v>
      </c>
      <c r="BB73" s="260"/>
      <c r="BC73" s="260"/>
      <c r="BK73" s="24"/>
      <c r="BL73" s="24"/>
      <c r="BM73" s="24"/>
      <c r="BN73" s="24"/>
      <c r="BO73" s="24"/>
      <c r="BP73" s="24"/>
      <c r="BQ73" s="24"/>
      <c r="BR73" s="24"/>
      <c r="BS73" s="24"/>
      <c r="BT73" s="279">
        <v>69</v>
      </c>
      <c r="BU73" s="280" t="s">
        <v>1908</v>
      </c>
      <c r="BV73" s="280" t="s">
        <v>1692</v>
      </c>
      <c r="BW73" s="280" t="s">
        <v>1412</v>
      </c>
      <c r="BX73" s="281">
        <v>0.015185185185185185</v>
      </c>
      <c r="BY73" s="77">
        <f aca="true" t="shared" si="24" ref="BY73:BY136">BX73/4.908</f>
        <v>0.003093966011651423</v>
      </c>
      <c r="BZ73" s="77">
        <f t="shared" si="20"/>
        <v>0.003203373290772435</v>
      </c>
      <c r="CA73" s="77">
        <f t="shared" si="21"/>
        <v>0.0375595518343068</v>
      </c>
      <c r="CB73" s="2">
        <f t="shared" si="22"/>
        <v>0.03849854063016447</v>
      </c>
      <c r="CC73" s="2">
        <f t="shared" si="23"/>
        <v>0.003283457623041746</v>
      </c>
    </row>
    <row r="74" spans="3:81" ht="12.75">
      <c r="C74">
        <v>45</v>
      </c>
      <c r="D74" s="222"/>
      <c r="E74" s="222"/>
      <c r="F74" s="222"/>
      <c r="G74" t="s">
        <v>949</v>
      </c>
      <c r="H74">
        <v>1976</v>
      </c>
      <c r="I74" s="11">
        <f t="shared" si="18"/>
        <v>15</v>
      </c>
      <c r="J74" t="s">
        <v>1129</v>
      </c>
      <c r="K74" s="174">
        <v>0.03466435185185185</v>
      </c>
      <c r="L74" s="2">
        <f t="shared" si="7"/>
        <v>0.002876709697249116</v>
      </c>
      <c r="M74" s="118">
        <v>149</v>
      </c>
      <c r="N74" t="s">
        <v>830</v>
      </c>
      <c r="O74">
        <v>1981</v>
      </c>
      <c r="P74" s="11">
        <f t="shared" si="8"/>
        <v>12</v>
      </c>
      <c r="Q74" s="13" t="s">
        <v>831</v>
      </c>
      <c r="R74" s="78">
        <v>0.036967592592592594</v>
      </c>
      <c r="S74" s="2">
        <f t="shared" si="14"/>
        <v>0.0030678500076840327</v>
      </c>
      <c r="T74" s="5"/>
      <c r="U74" s="5">
        <v>169</v>
      </c>
      <c r="V74" s="5" t="s">
        <v>977</v>
      </c>
      <c r="W74" s="5">
        <v>1940</v>
      </c>
      <c r="X74" s="2" t="s">
        <v>158</v>
      </c>
      <c r="Y74" s="2">
        <v>0.0375462962962963</v>
      </c>
      <c r="Z74" s="2">
        <f t="shared" si="10"/>
        <v>0.003115875211310896</v>
      </c>
      <c r="AA74" s="5">
        <f>Z74/S81</f>
        <v>0.9957028852056478</v>
      </c>
      <c r="AB74" s="118">
        <v>89</v>
      </c>
      <c r="AC74" t="s">
        <v>653</v>
      </c>
      <c r="AD74">
        <v>1957</v>
      </c>
      <c r="AE74" s="7" t="s">
        <v>611</v>
      </c>
      <c r="AF74" s="141">
        <v>0.03295138888888889</v>
      </c>
      <c r="AG74" s="99">
        <f t="shared" si="11"/>
        <v>0.002894280973991119</v>
      </c>
      <c r="AH74">
        <v>64</v>
      </c>
      <c r="AI74" s="122" t="s">
        <v>198</v>
      </c>
      <c r="AJ74">
        <v>1981</v>
      </c>
      <c r="AK74" s="152">
        <v>0.032581018518518516</v>
      </c>
      <c r="AL74" s="2">
        <f t="shared" si="17"/>
        <v>0.0028002594343376464</v>
      </c>
      <c r="AM74" s="13" t="s">
        <v>199</v>
      </c>
      <c r="AN74" s="43">
        <f>AL74/AG76</f>
        <v>0.9604304031444584</v>
      </c>
      <c r="AO74">
        <v>64</v>
      </c>
      <c r="AP74" t="s">
        <v>2239</v>
      </c>
      <c r="AQ74">
        <v>1961</v>
      </c>
      <c r="AR74" s="2">
        <v>0.03435185185185185</v>
      </c>
      <c r="AS74" s="13" t="s">
        <v>2225</v>
      </c>
      <c r="AT74" s="2">
        <f t="shared" si="19"/>
        <v>0.0029524582597208293</v>
      </c>
      <c r="AV74" s="254">
        <v>64</v>
      </c>
      <c r="AW74" s="248" t="s">
        <v>1208</v>
      </c>
      <c r="AX74" s="282" t="s">
        <v>1304</v>
      </c>
      <c r="AY74" s="248" t="s">
        <v>1258</v>
      </c>
      <c r="AZ74" s="255">
        <v>0.032233796296296295</v>
      </c>
      <c r="BA74" s="259">
        <f t="shared" si="12"/>
        <v>0.0027491510700465922</v>
      </c>
      <c r="BB74" s="260">
        <f>BA74/AT69</f>
        <v>0.9422511426114277</v>
      </c>
      <c r="BC74" s="260"/>
      <c r="BK74" s="24"/>
      <c r="BL74" s="24"/>
      <c r="BM74" s="24"/>
      <c r="BN74" s="24"/>
      <c r="BO74" s="24"/>
      <c r="BP74" s="24"/>
      <c r="BQ74" s="24"/>
      <c r="BR74" s="24"/>
      <c r="BS74" s="24"/>
      <c r="BT74" s="279">
        <v>70</v>
      </c>
      <c r="BU74" s="280" t="s">
        <v>1908</v>
      </c>
      <c r="BV74" s="280" t="s">
        <v>1693</v>
      </c>
      <c r="BW74" s="280" t="s">
        <v>1684</v>
      </c>
      <c r="BX74" s="281">
        <v>0.015196759259259259</v>
      </c>
      <c r="BY74" s="77">
        <f t="shared" si="24"/>
        <v>0.0030963242174529863</v>
      </c>
      <c r="BZ74" s="77">
        <f t="shared" si="20"/>
        <v>0.00320581488626845</v>
      </c>
      <c r="CA74" s="77">
        <f t="shared" si="21"/>
        <v>0.037588179541497575</v>
      </c>
      <c r="CB74" s="2">
        <f t="shared" si="22"/>
        <v>0.038527884030035014</v>
      </c>
      <c r="CC74" s="2">
        <f t="shared" si="23"/>
        <v>0.003285960258425161</v>
      </c>
    </row>
    <row r="75" spans="1:81" ht="12.75">
      <c r="A75" s="46"/>
      <c r="B75" s="46"/>
      <c r="C75" s="46"/>
      <c r="D75" s="46">
        <v>5</v>
      </c>
      <c r="E75" s="46"/>
      <c r="F75" s="46"/>
      <c r="G75" s="46" t="s">
        <v>1171</v>
      </c>
      <c r="H75" s="46">
        <v>1972</v>
      </c>
      <c r="I75" s="126">
        <f t="shared" si="18"/>
        <v>19</v>
      </c>
      <c r="J75" s="46" t="s">
        <v>158</v>
      </c>
      <c r="K75" s="226">
        <v>0.03483796296296296</v>
      </c>
      <c r="L75" s="2">
        <f t="shared" si="7"/>
        <v>0.002891117258337175</v>
      </c>
      <c r="M75" s="118">
        <v>154</v>
      </c>
      <c r="N75" t="s">
        <v>709</v>
      </c>
      <c r="O75">
        <v>1949</v>
      </c>
      <c r="P75" s="11">
        <f t="shared" si="8"/>
        <v>44</v>
      </c>
      <c r="Q75" s="13" t="s">
        <v>832</v>
      </c>
      <c r="R75" s="78">
        <v>0.03721064814814815</v>
      </c>
      <c r="S75" s="2">
        <f t="shared" si="14"/>
        <v>0.003088020593207315</v>
      </c>
      <c r="T75" s="5"/>
      <c r="U75" s="5">
        <v>173</v>
      </c>
      <c r="V75" s="60" t="s">
        <v>2297</v>
      </c>
      <c r="W75" s="5">
        <v>1948</v>
      </c>
      <c r="X75" s="2" t="s">
        <v>158</v>
      </c>
      <c r="Y75" s="2">
        <v>0.037766203703703705</v>
      </c>
      <c r="Z75" s="2">
        <f t="shared" si="10"/>
        <v>0.003134124788689104</v>
      </c>
      <c r="AA75" s="5">
        <f>Z75/S84</f>
        <v>0.9960317460317459</v>
      </c>
      <c r="AB75" s="118">
        <v>92</v>
      </c>
      <c r="AC75" s="3" t="s">
        <v>200</v>
      </c>
      <c r="AD75">
        <v>1963</v>
      </c>
      <c r="AE75" s="7" t="s">
        <v>654</v>
      </c>
      <c r="AF75" s="141">
        <v>0.033171296296296296</v>
      </c>
      <c r="AG75" s="99">
        <f>AF75/11.385</f>
        <v>0.002913596512630329</v>
      </c>
      <c r="AH75">
        <v>65</v>
      </c>
      <c r="AI75" s="3" t="s">
        <v>200</v>
      </c>
      <c r="AJ75">
        <v>1963</v>
      </c>
      <c r="AK75" s="152">
        <v>0.03260416666666667</v>
      </c>
      <c r="AL75" s="2">
        <f aca="true" t="shared" si="25" ref="AL75:AL106">AK75/11.635</f>
        <v>0.002802248961466839</v>
      </c>
      <c r="AM75" s="13" t="s">
        <v>571</v>
      </c>
      <c r="AN75" s="43"/>
      <c r="AO75">
        <v>65</v>
      </c>
      <c r="AP75" t="s">
        <v>2240</v>
      </c>
      <c r="AR75" s="2">
        <v>0.034375</v>
      </c>
      <c r="AS75" s="13" t="s">
        <v>2241</v>
      </c>
      <c r="AT75" s="2">
        <f t="shared" si="19"/>
        <v>0.0029544477868500216</v>
      </c>
      <c r="AV75" s="254">
        <v>65</v>
      </c>
      <c r="AW75" s="263" t="s">
        <v>1237</v>
      </c>
      <c r="AX75" s="263" t="s">
        <v>1305</v>
      </c>
      <c r="AY75" s="248" t="s">
        <v>1306</v>
      </c>
      <c r="AZ75" s="255">
        <v>0.03230324074074074</v>
      </c>
      <c r="BA75" s="259">
        <f t="shared" si="12"/>
        <v>0.002755073837163389</v>
      </c>
      <c r="BB75" s="260">
        <f>BA75/AT53</f>
        <v>0.9738314155563352</v>
      </c>
      <c r="BC75" s="260"/>
      <c r="BK75" s="24"/>
      <c r="BL75" s="24"/>
      <c r="BM75" s="24"/>
      <c r="BN75" s="24"/>
      <c r="BO75" s="24"/>
      <c r="BP75" s="24"/>
      <c r="BQ75" s="24"/>
      <c r="BR75" s="24"/>
      <c r="BS75" s="24"/>
      <c r="BT75" s="279">
        <v>71</v>
      </c>
      <c r="BU75" s="280" t="s">
        <v>1908</v>
      </c>
      <c r="BV75" s="280" t="s">
        <v>1694</v>
      </c>
      <c r="BW75" s="280" t="s">
        <v>158</v>
      </c>
      <c r="BX75" s="281">
        <v>0.01521990740740741</v>
      </c>
      <c r="BY75" s="77">
        <f t="shared" si="24"/>
        <v>0.0031010406290561143</v>
      </c>
      <c r="BZ75" s="77">
        <f t="shared" si="20"/>
        <v>0.0032106980772604824</v>
      </c>
      <c r="CA75" s="77">
        <f t="shared" si="21"/>
        <v>0.03764543495587915</v>
      </c>
      <c r="CB75" s="2">
        <f t="shared" si="22"/>
        <v>0.03858657082977613</v>
      </c>
      <c r="CC75" s="2">
        <f t="shared" si="23"/>
        <v>0.0032909655291919943</v>
      </c>
    </row>
    <row r="76" spans="1:81" ht="12.75">
      <c r="A76">
        <v>91</v>
      </c>
      <c r="D76" s="222"/>
      <c r="E76" s="222"/>
      <c r="F76" s="222"/>
      <c r="G76" t="s">
        <v>1068</v>
      </c>
      <c r="H76">
        <v>1953</v>
      </c>
      <c r="I76" s="11">
        <f t="shared" si="18"/>
        <v>38</v>
      </c>
      <c r="J76" s="13" t="s">
        <v>1079</v>
      </c>
      <c r="K76" s="174">
        <v>0.03484953703703703</v>
      </c>
      <c r="L76" s="2">
        <f aca="true" t="shared" si="26" ref="L76:L107">K76/12.05</f>
        <v>0.002892077762409712</v>
      </c>
      <c r="M76" s="118">
        <v>155</v>
      </c>
      <c r="N76" t="s">
        <v>833</v>
      </c>
      <c r="O76">
        <v>1940</v>
      </c>
      <c r="P76" s="11">
        <f aca="true" t="shared" si="27" ref="P76:P139">1993-O76</f>
        <v>53</v>
      </c>
      <c r="Q76" s="13" t="s">
        <v>654</v>
      </c>
      <c r="R76" s="78">
        <v>0.037245370370370366</v>
      </c>
      <c r="S76" s="2">
        <f t="shared" si="14"/>
        <v>0.0030909021054249266</v>
      </c>
      <c r="T76" s="5"/>
      <c r="U76" s="160">
        <v>177</v>
      </c>
      <c r="V76" s="198" t="s">
        <v>978</v>
      </c>
      <c r="W76" s="161">
        <v>1933</v>
      </c>
      <c r="X76" s="79" t="s">
        <v>781</v>
      </c>
      <c r="Y76" s="50">
        <v>0.03792824074074074</v>
      </c>
      <c r="Z76" s="50">
        <f aca="true" t="shared" si="28" ref="Z76:Z130">Y76/12.05</f>
        <v>0.0031475718457046257</v>
      </c>
      <c r="AA76" s="160">
        <f>Z76/S93</f>
        <v>0.9776252983293557</v>
      </c>
      <c r="AB76" s="118">
        <v>94</v>
      </c>
      <c r="AC76" s="122" t="s">
        <v>2027</v>
      </c>
      <c r="AD76" s="47">
        <v>1981</v>
      </c>
      <c r="AE76" s="79" t="s">
        <v>655</v>
      </c>
      <c r="AF76" s="143">
        <v>0.03319444444444444</v>
      </c>
      <c r="AG76" s="99">
        <f aca="true" t="shared" si="29" ref="AG76:AG139">AF76/11.385</f>
        <v>0.0029156297272239303</v>
      </c>
      <c r="AH76">
        <v>66</v>
      </c>
      <c r="AI76" t="s">
        <v>202</v>
      </c>
      <c r="AK76" s="152">
        <v>0.03273148148148148</v>
      </c>
      <c r="AL76" s="2">
        <f t="shared" si="25"/>
        <v>0.0028131913606773942</v>
      </c>
      <c r="AM76" s="13"/>
      <c r="AN76" s="43"/>
      <c r="AO76">
        <v>66</v>
      </c>
      <c r="AP76" s="333" t="s">
        <v>2242</v>
      </c>
      <c r="AQ76" s="3">
        <v>1987</v>
      </c>
      <c r="AR76" s="2">
        <v>0.034386574074074076</v>
      </c>
      <c r="AS76" s="13" t="s">
        <v>2243</v>
      </c>
      <c r="AT76" s="2">
        <f t="shared" si="19"/>
        <v>0.0029554425504146175</v>
      </c>
      <c r="AU76" s="43">
        <f>AR76/AK80</f>
        <v>1.0446554149085796</v>
      </c>
      <c r="AV76" s="254">
        <v>66</v>
      </c>
      <c r="AW76" s="263" t="s">
        <v>1237</v>
      </c>
      <c r="AX76" s="248" t="s">
        <v>1307</v>
      </c>
      <c r="AY76" s="248" t="s">
        <v>1227</v>
      </c>
      <c r="AZ76" s="255">
        <v>0.03236111111111111</v>
      </c>
      <c r="BA76" s="259">
        <f aca="true" t="shared" si="30" ref="BA76:BA139">AZ76/11.725</f>
        <v>0.002760009476427387</v>
      </c>
      <c r="BB76" s="260"/>
      <c r="BC76" s="260"/>
      <c r="BK76" s="24"/>
      <c r="BL76" s="24"/>
      <c r="BM76" s="24"/>
      <c r="BN76" s="24"/>
      <c r="BO76" s="24"/>
      <c r="BP76" s="24"/>
      <c r="BQ76" s="24"/>
      <c r="BR76" s="24"/>
      <c r="BS76" s="24"/>
      <c r="BT76" s="279">
        <v>72</v>
      </c>
      <c r="BU76" s="280" t="s">
        <v>1908</v>
      </c>
      <c r="BV76" s="280" t="s">
        <v>1695</v>
      </c>
      <c r="BW76" s="280" t="s">
        <v>1234</v>
      </c>
      <c r="BX76" s="281">
        <v>0.01525462962962963</v>
      </c>
      <c r="BY76" s="77">
        <f t="shared" si="24"/>
        <v>0.0031081152464608047</v>
      </c>
      <c r="BZ76" s="77">
        <f t="shared" si="20"/>
        <v>0.0032180228637485285</v>
      </c>
      <c r="CA76" s="77">
        <f t="shared" si="21"/>
        <v>0.037731318077451496</v>
      </c>
      <c r="CB76" s="2">
        <f t="shared" si="22"/>
        <v>0.03867460102938778</v>
      </c>
      <c r="CC76" s="2">
        <f t="shared" si="23"/>
        <v>0.0032984734353422415</v>
      </c>
    </row>
    <row r="77" spans="2:81" ht="25.5">
      <c r="B77">
        <v>42</v>
      </c>
      <c r="D77" s="222"/>
      <c r="E77" s="222"/>
      <c r="F77" s="222"/>
      <c r="G77" s="3" t="s">
        <v>783</v>
      </c>
      <c r="H77">
        <v>1949</v>
      </c>
      <c r="I77" s="11">
        <f t="shared" si="18"/>
        <v>42</v>
      </c>
      <c r="J77" s="13" t="s">
        <v>784</v>
      </c>
      <c r="K77" s="174">
        <v>0.034895833333333334</v>
      </c>
      <c r="L77" s="2">
        <f t="shared" si="26"/>
        <v>0.002895919778699862</v>
      </c>
      <c r="M77" s="118">
        <v>156</v>
      </c>
      <c r="N77" t="s">
        <v>686</v>
      </c>
      <c r="O77">
        <v>1949</v>
      </c>
      <c r="P77" s="11">
        <f t="shared" si="27"/>
        <v>44</v>
      </c>
      <c r="Q77" s="13" t="s">
        <v>847</v>
      </c>
      <c r="R77" s="78">
        <v>0.03726851851851851</v>
      </c>
      <c r="S77" s="2">
        <f t="shared" si="14"/>
        <v>0.003092823113570001</v>
      </c>
      <c r="T77" s="5"/>
      <c r="U77" s="5">
        <v>181</v>
      </c>
      <c r="V77" s="5" t="s">
        <v>936</v>
      </c>
      <c r="W77" s="5">
        <v>1979</v>
      </c>
      <c r="X77" s="2" t="s">
        <v>837</v>
      </c>
      <c r="Y77" s="2">
        <v>0.03810185185185185</v>
      </c>
      <c r="Z77" s="2">
        <f t="shared" si="28"/>
        <v>0.0031619794067926847</v>
      </c>
      <c r="AA77" s="5">
        <f>Z77/S118</f>
        <v>0.8873315363881402</v>
      </c>
      <c r="AB77" s="118">
        <v>96</v>
      </c>
      <c r="AC77" s="127" t="s">
        <v>656</v>
      </c>
      <c r="AD77">
        <v>1988</v>
      </c>
      <c r="AE77" s="7" t="s">
        <v>615</v>
      </c>
      <c r="AF77" s="141">
        <v>0.03335648148148148</v>
      </c>
      <c r="AG77" s="99">
        <f t="shared" si="29"/>
        <v>0.0029298622293791373</v>
      </c>
      <c r="AH77">
        <v>67</v>
      </c>
      <c r="AI77" t="s">
        <v>203</v>
      </c>
      <c r="AJ77">
        <v>1989</v>
      </c>
      <c r="AK77" s="152">
        <v>0.03275462962962963</v>
      </c>
      <c r="AL77" s="2">
        <f t="shared" si="25"/>
        <v>0.002815180887806586</v>
      </c>
      <c r="AM77" s="13" t="s">
        <v>189</v>
      </c>
      <c r="AN77" s="43"/>
      <c r="AO77">
        <v>67</v>
      </c>
      <c r="AP77" s="3" t="s">
        <v>2244</v>
      </c>
      <c r="AR77" s="2">
        <v>0.03439814814814814</v>
      </c>
      <c r="AS77" s="66" t="s">
        <v>2167</v>
      </c>
      <c r="AT77" s="2">
        <f t="shared" si="19"/>
        <v>0.002956437313979213</v>
      </c>
      <c r="AU77" s="60">
        <f>AR77/AK127</f>
        <v>0.9728314238952535</v>
      </c>
      <c r="AV77" s="254">
        <v>67</v>
      </c>
      <c r="AW77" s="248" t="s">
        <v>1208</v>
      </c>
      <c r="AX77" s="248" t="s">
        <v>1308</v>
      </c>
      <c r="AY77" s="248" t="s">
        <v>158</v>
      </c>
      <c r="AZ77" s="255">
        <v>0.03248842592592593</v>
      </c>
      <c r="BA77" s="259">
        <f t="shared" si="30"/>
        <v>0.0027708678828081814</v>
      </c>
      <c r="BB77" s="260"/>
      <c r="BC77" s="260"/>
      <c r="BK77" s="24"/>
      <c r="BL77" s="24"/>
      <c r="BM77" s="24"/>
      <c r="BN77" s="24"/>
      <c r="BO77" s="24"/>
      <c r="BP77" s="24"/>
      <c r="BQ77" s="24"/>
      <c r="BR77" s="24"/>
      <c r="BS77" s="24"/>
      <c r="BT77" s="279">
        <v>72</v>
      </c>
      <c r="BU77" s="280" t="s">
        <v>1909</v>
      </c>
      <c r="BV77" s="315" t="s">
        <v>1915</v>
      </c>
      <c r="BW77" s="280" t="s">
        <v>1291</v>
      </c>
      <c r="BX77" s="281">
        <v>0.01525462962962963</v>
      </c>
      <c r="BY77" s="77">
        <f t="shared" si="24"/>
        <v>0.0031081152464608047</v>
      </c>
      <c r="BZ77" s="77">
        <f t="shared" si="20"/>
        <v>0.0032180228637485285</v>
      </c>
      <c r="CA77" s="77">
        <f t="shared" si="21"/>
        <v>0.037731318077451496</v>
      </c>
      <c r="CB77" s="2">
        <f t="shared" si="22"/>
        <v>0.03867460102938778</v>
      </c>
      <c r="CC77" s="2">
        <f t="shared" si="23"/>
        <v>0.0032984734353422415</v>
      </c>
    </row>
    <row r="78" spans="1:81" ht="13.5" thickBot="1">
      <c r="A78">
        <v>96</v>
      </c>
      <c r="D78" s="222"/>
      <c r="E78" s="222"/>
      <c r="F78" s="222"/>
      <c r="G78" s="3" t="s">
        <v>1069</v>
      </c>
      <c r="H78">
        <v>1965</v>
      </c>
      <c r="I78" s="11">
        <f t="shared" si="18"/>
        <v>26</v>
      </c>
      <c r="J78" s="13" t="s">
        <v>663</v>
      </c>
      <c r="K78" s="174">
        <v>0.034930555555555555</v>
      </c>
      <c r="L78" s="2">
        <f t="shared" si="26"/>
        <v>0.002898801290917473</v>
      </c>
      <c r="M78" s="118">
        <v>158</v>
      </c>
      <c r="N78" s="43" t="s">
        <v>853</v>
      </c>
      <c r="O78" t="s">
        <v>854</v>
      </c>
      <c r="P78" s="119">
        <f>1993-1976</f>
        <v>17</v>
      </c>
      <c r="Q78" s="13" t="s">
        <v>158</v>
      </c>
      <c r="R78" s="78">
        <v>0.037349537037037035</v>
      </c>
      <c r="S78" s="2">
        <f t="shared" si="14"/>
        <v>0.003099546642077762</v>
      </c>
      <c r="T78" s="60">
        <f>S78/L146</f>
        <v>0.860762870098693</v>
      </c>
      <c r="U78" s="5">
        <v>183</v>
      </c>
      <c r="V78" s="5" t="s">
        <v>979</v>
      </c>
      <c r="W78" s="5">
        <v>1979</v>
      </c>
      <c r="X78" s="2" t="s">
        <v>837</v>
      </c>
      <c r="Y78" s="2">
        <v>0.038113425925925926</v>
      </c>
      <c r="Z78" s="2">
        <f t="shared" si="28"/>
        <v>0.003162939910865222</v>
      </c>
      <c r="AA78" s="5"/>
      <c r="AB78" s="118">
        <v>97</v>
      </c>
      <c r="AC78" t="s">
        <v>657</v>
      </c>
      <c r="AD78">
        <v>1959</v>
      </c>
      <c r="AE78" s="7" t="s">
        <v>658</v>
      </c>
      <c r="AF78" s="141">
        <v>0.033368055555555554</v>
      </c>
      <c r="AG78" s="99">
        <f t="shared" si="29"/>
        <v>0.002930878836675938</v>
      </c>
      <c r="AH78">
        <v>68</v>
      </c>
      <c r="AI78" t="s">
        <v>204</v>
      </c>
      <c r="AJ78">
        <v>1987</v>
      </c>
      <c r="AK78" s="152">
        <v>0.032870370370370376</v>
      </c>
      <c r="AL78" s="2">
        <f t="shared" si="25"/>
        <v>0.002825128523452546</v>
      </c>
      <c r="AM78" s="13" t="s">
        <v>158</v>
      </c>
      <c r="AN78" s="43"/>
      <c r="AO78">
        <v>68</v>
      </c>
      <c r="AP78" t="s">
        <v>2245</v>
      </c>
      <c r="AQ78">
        <v>1981</v>
      </c>
      <c r="AR78" s="2">
        <v>0.03451388888888889</v>
      </c>
      <c r="AS78" s="13" t="s">
        <v>560</v>
      </c>
      <c r="AT78" s="2">
        <f t="shared" si="19"/>
        <v>0.0029663849496251735</v>
      </c>
      <c r="AV78" s="254">
        <v>68</v>
      </c>
      <c r="AW78" s="248" t="s">
        <v>1208</v>
      </c>
      <c r="AX78" s="303" t="s">
        <v>1309</v>
      </c>
      <c r="AY78" s="251" t="s">
        <v>1229</v>
      </c>
      <c r="AZ78" s="287">
        <v>0.03259259259259259</v>
      </c>
      <c r="BA78" s="259">
        <f t="shared" si="30"/>
        <v>0.0027797520334833766</v>
      </c>
      <c r="BB78" s="260"/>
      <c r="BC78" s="260"/>
      <c r="BK78" s="24"/>
      <c r="BL78" s="24"/>
      <c r="BM78" s="24"/>
      <c r="BN78" s="24"/>
      <c r="BO78" s="24"/>
      <c r="BP78" s="24"/>
      <c r="BQ78" s="24"/>
      <c r="BR78" s="24"/>
      <c r="BS78" s="24"/>
      <c r="BT78" s="279">
        <v>74</v>
      </c>
      <c r="BU78" s="280" t="s">
        <v>1908</v>
      </c>
      <c r="BV78" s="280" t="s">
        <v>1696</v>
      </c>
      <c r="BW78" s="280" t="s">
        <v>1217</v>
      </c>
      <c r="BX78" s="281">
        <v>0.015277777777777777</v>
      </c>
      <c r="BY78" s="77">
        <f t="shared" si="24"/>
        <v>0.0031128316580639314</v>
      </c>
      <c r="BZ78" s="77">
        <f t="shared" si="20"/>
        <v>0.003222906054740559</v>
      </c>
      <c r="CA78" s="77">
        <f t="shared" si="21"/>
        <v>0.03778857349183305</v>
      </c>
      <c r="CB78" s="2">
        <f t="shared" si="22"/>
        <v>0.038733287829128875</v>
      </c>
      <c r="CC78" s="2">
        <f t="shared" si="23"/>
        <v>0.0033034787061090726</v>
      </c>
    </row>
    <row r="79" spans="1:81" ht="13.5" thickBot="1">
      <c r="A79" s="46"/>
      <c r="B79" s="46"/>
      <c r="C79" s="46"/>
      <c r="D79" s="46">
        <v>6</v>
      </c>
      <c r="E79" s="46"/>
      <c r="F79" s="46"/>
      <c r="G79" s="46" t="s">
        <v>1172</v>
      </c>
      <c r="H79" s="46">
        <v>1958</v>
      </c>
      <c r="I79" s="51">
        <f t="shared" si="18"/>
        <v>33</v>
      </c>
      <c r="J79" s="46" t="s">
        <v>1173</v>
      </c>
      <c r="K79" s="226">
        <v>0.03496527777777778</v>
      </c>
      <c r="L79" s="2">
        <f t="shared" si="26"/>
        <v>0.0029016828031350854</v>
      </c>
      <c r="M79" s="118">
        <v>159</v>
      </c>
      <c r="N79" t="s">
        <v>834</v>
      </c>
      <c r="O79">
        <v>1978</v>
      </c>
      <c r="P79" s="11">
        <f t="shared" si="27"/>
        <v>15</v>
      </c>
      <c r="Q79" s="13" t="s">
        <v>835</v>
      </c>
      <c r="R79" s="78">
        <v>0.03738425925925926</v>
      </c>
      <c r="S79" s="2">
        <f t="shared" si="14"/>
        <v>0.003102428154295374</v>
      </c>
      <c r="T79" s="5"/>
      <c r="U79" s="5">
        <v>191</v>
      </c>
      <c r="V79" s="5" t="s">
        <v>980</v>
      </c>
      <c r="W79" s="5">
        <v>1982</v>
      </c>
      <c r="X79" s="2" t="s">
        <v>837</v>
      </c>
      <c r="Y79" s="2">
        <v>0.03832175925925926</v>
      </c>
      <c r="Z79" s="2">
        <f t="shared" si="28"/>
        <v>0.0031802289841708926</v>
      </c>
      <c r="AA79" s="5"/>
      <c r="AB79" s="118">
        <v>103</v>
      </c>
      <c r="AC79" s="3" t="s">
        <v>2327</v>
      </c>
      <c r="AD79">
        <v>1966</v>
      </c>
      <c r="AE79" s="7" t="s">
        <v>602</v>
      </c>
      <c r="AF79" s="141">
        <v>0.03356481481481482</v>
      </c>
      <c r="AG79" s="99">
        <f t="shared" si="29"/>
        <v>0.0029481611607215475</v>
      </c>
      <c r="AH79">
        <v>69</v>
      </c>
      <c r="AI79" s="3" t="s">
        <v>2196</v>
      </c>
      <c r="AJ79" s="3">
        <v>1988</v>
      </c>
      <c r="AK79" s="152">
        <v>0.03289351851851852</v>
      </c>
      <c r="AL79" s="2">
        <f t="shared" si="25"/>
        <v>0.002827118050581738</v>
      </c>
      <c r="AM79" s="13" t="s">
        <v>169</v>
      </c>
      <c r="AN79" s="43"/>
      <c r="AO79">
        <v>69</v>
      </c>
      <c r="AP79" t="s">
        <v>2246</v>
      </c>
      <c r="AQ79">
        <v>1954</v>
      </c>
      <c r="AR79" s="2">
        <v>0.03462962962962963</v>
      </c>
      <c r="AS79" s="13" t="s">
        <v>2247</v>
      </c>
      <c r="AT79" s="2">
        <f t="shared" si="19"/>
        <v>0.0029763325852711327</v>
      </c>
      <c r="AV79" s="254">
        <v>69</v>
      </c>
      <c r="AW79" s="250" t="s">
        <v>1269</v>
      </c>
      <c r="AX79" s="288" t="s">
        <v>1310</v>
      </c>
      <c r="AY79" s="289" t="s">
        <v>1311</v>
      </c>
      <c r="AZ79" s="290">
        <v>0.03284722222222222</v>
      </c>
      <c r="BA79" s="291">
        <f t="shared" si="30"/>
        <v>0.0028014688462449657</v>
      </c>
      <c r="BB79" s="260"/>
      <c r="BC79" s="260"/>
      <c r="BK79" s="24"/>
      <c r="BL79" s="24"/>
      <c r="BM79" s="24"/>
      <c r="BN79" s="24"/>
      <c r="BO79" s="24"/>
      <c r="BP79" s="24"/>
      <c r="BQ79" s="24"/>
      <c r="BR79" s="24"/>
      <c r="BS79" s="24"/>
      <c r="BT79" s="279">
        <v>75</v>
      </c>
      <c r="BU79" s="280" t="s">
        <v>1908</v>
      </c>
      <c r="BV79" s="280" t="s">
        <v>1698</v>
      </c>
      <c r="BW79" s="280" t="s">
        <v>158</v>
      </c>
      <c r="BX79" s="281">
        <v>0.015335648148148147</v>
      </c>
      <c r="BY79" s="77">
        <f t="shared" si="24"/>
        <v>0.0031246226870717494</v>
      </c>
      <c r="BZ79" s="77">
        <f t="shared" si="20"/>
        <v>0.003235114032220637</v>
      </c>
      <c r="CA79" s="77">
        <f t="shared" si="21"/>
        <v>0.03793171202778697</v>
      </c>
      <c r="CB79" s="2">
        <f t="shared" si="22"/>
        <v>0.03888000482848164</v>
      </c>
      <c r="CC79" s="2">
        <f t="shared" si="23"/>
        <v>0.003315991883026153</v>
      </c>
    </row>
    <row r="80" spans="2:81" ht="26.25" thickBot="1">
      <c r="B80">
        <v>47</v>
      </c>
      <c r="D80" s="222"/>
      <c r="E80" s="222"/>
      <c r="F80" s="222"/>
      <c r="G80" s="213" t="s">
        <v>1098</v>
      </c>
      <c r="H80">
        <v>1947</v>
      </c>
      <c r="I80" s="11">
        <f t="shared" si="18"/>
        <v>44</v>
      </c>
      <c r="J80" s="13" t="s">
        <v>784</v>
      </c>
      <c r="K80" s="174">
        <v>0.03515046296296296</v>
      </c>
      <c r="L80" s="2">
        <f t="shared" si="26"/>
        <v>0.002917050868295681</v>
      </c>
      <c r="M80" s="118">
        <v>166</v>
      </c>
      <c r="N80" t="s">
        <v>836</v>
      </c>
      <c r="O80">
        <v>1977</v>
      </c>
      <c r="P80" s="11">
        <f t="shared" si="27"/>
        <v>16</v>
      </c>
      <c r="Q80" s="13" t="s">
        <v>837</v>
      </c>
      <c r="R80" s="78">
        <v>0.037696759259259256</v>
      </c>
      <c r="S80" s="2">
        <f t="shared" si="14"/>
        <v>0.00312836176425388</v>
      </c>
      <c r="T80" s="5"/>
      <c r="U80" s="5">
        <v>194</v>
      </c>
      <c r="V80" s="5" t="s">
        <v>981</v>
      </c>
      <c r="W80" s="5">
        <v>1980</v>
      </c>
      <c r="X80" s="2" t="s">
        <v>837</v>
      </c>
      <c r="Y80" s="2">
        <v>0.0383912037037037</v>
      </c>
      <c r="Z80" s="2">
        <f t="shared" si="28"/>
        <v>0.0031859920086061157</v>
      </c>
      <c r="AA80" s="5"/>
      <c r="AB80" s="118">
        <v>109</v>
      </c>
      <c r="AC80" t="s">
        <v>659</v>
      </c>
      <c r="AD80">
        <v>1963</v>
      </c>
      <c r="AE80" s="7" t="s">
        <v>592</v>
      </c>
      <c r="AF80" s="141">
        <v>0.033726851851851855</v>
      </c>
      <c r="AG80" s="99">
        <f t="shared" si="29"/>
        <v>0.002962393662876755</v>
      </c>
      <c r="AH80">
        <v>70</v>
      </c>
      <c r="AI80" s="130" t="s">
        <v>2242</v>
      </c>
      <c r="AJ80" s="3">
        <v>1987</v>
      </c>
      <c r="AK80" s="152">
        <v>0.032916666666666664</v>
      </c>
      <c r="AL80" s="2">
        <f t="shared" si="25"/>
        <v>0.0028291075777109294</v>
      </c>
      <c r="AM80" s="7"/>
      <c r="AN80" s="43">
        <f>AL80/AG98</f>
        <v>0.889386793327403</v>
      </c>
      <c r="AO80">
        <v>70</v>
      </c>
      <c r="AP80" s="122" t="s">
        <v>2248</v>
      </c>
      <c r="AQ80">
        <v>1983</v>
      </c>
      <c r="AR80" s="56">
        <v>0.0347337962962963</v>
      </c>
      <c r="AS80" s="90" t="s">
        <v>2249</v>
      </c>
      <c r="AT80" s="2">
        <f t="shared" si="19"/>
        <v>0.0029852854573524964</v>
      </c>
      <c r="AV80" s="254">
        <v>69</v>
      </c>
      <c r="AW80" s="250" t="s">
        <v>1208</v>
      </c>
      <c r="AX80" s="286" t="s">
        <v>1312</v>
      </c>
      <c r="AY80" s="292" t="s">
        <v>1227</v>
      </c>
      <c r="AZ80" s="293">
        <v>0.03284722222222222</v>
      </c>
      <c r="BA80" s="294">
        <f t="shared" si="30"/>
        <v>0.0028014688462449657</v>
      </c>
      <c r="BB80" s="260"/>
      <c r="BC80" s="260"/>
      <c r="BK80" s="24"/>
      <c r="BL80" s="24"/>
      <c r="BM80" s="24"/>
      <c r="BN80" s="24"/>
      <c r="BO80" s="24"/>
      <c r="BP80" s="24"/>
      <c r="BQ80" s="24"/>
      <c r="BR80" s="24"/>
      <c r="BS80" s="24"/>
      <c r="BT80" s="279">
        <v>75</v>
      </c>
      <c r="BU80" s="280" t="s">
        <v>1908</v>
      </c>
      <c r="BV80" s="280" t="s">
        <v>1697</v>
      </c>
      <c r="BW80" s="280" t="s">
        <v>1374</v>
      </c>
      <c r="BX80" s="281">
        <v>0.015335648148148147</v>
      </c>
      <c r="BY80" s="77">
        <f t="shared" si="24"/>
        <v>0.0031246226870717494</v>
      </c>
      <c r="BZ80" s="77">
        <f t="shared" si="20"/>
        <v>0.003235114032220637</v>
      </c>
      <c r="CA80" s="77">
        <f t="shared" si="21"/>
        <v>0.03793171202778697</v>
      </c>
      <c r="CB80" s="2">
        <f t="shared" si="22"/>
        <v>0.03888000482848164</v>
      </c>
      <c r="CC80" s="2">
        <f t="shared" si="23"/>
        <v>0.003315991883026153</v>
      </c>
    </row>
    <row r="81" spans="2:81" ht="25.5">
      <c r="B81">
        <v>48</v>
      </c>
      <c r="D81" s="222"/>
      <c r="E81" s="222"/>
      <c r="F81" s="222"/>
      <c r="G81" t="s">
        <v>661</v>
      </c>
      <c r="H81">
        <v>1949</v>
      </c>
      <c r="I81" s="11">
        <f t="shared" si="18"/>
        <v>42</v>
      </c>
      <c r="J81" s="13" t="s">
        <v>800</v>
      </c>
      <c r="K81" s="174">
        <v>0.03515046296296296</v>
      </c>
      <c r="L81" s="2">
        <f t="shared" si="26"/>
        <v>0.002917050868295681</v>
      </c>
      <c r="M81" s="118">
        <v>167</v>
      </c>
      <c r="N81" t="s">
        <v>838</v>
      </c>
      <c r="O81">
        <v>1940</v>
      </c>
      <c r="P81" s="11">
        <f t="shared" si="27"/>
        <v>53</v>
      </c>
      <c r="Q81" s="13" t="s">
        <v>839</v>
      </c>
      <c r="R81" s="78">
        <v>0.03770833333333333</v>
      </c>
      <c r="S81" s="2">
        <f t="shared" si="14"/>
        <v>0.0031293222683264174</v>
      </c>
      <c r="T81" s="5"/>
      <c r="U81" s="5">
        <v>203</v>
      </c>
      <c r="V81" s="5" t="s">
        <v>983</v>
      </c>
      <c r="W81" s="5">
        <v>1980</v>
      </c>
      <c r="X81" s="2" t="s">
        <v>982</v>
      </c>
      <c r="Y81" s="2">
        <v>0.03863425925925926</v>
      </c>
      <c r="Z81" s="2">
        <f t="shared" si="28"/>
        <v>0.0032061625941293987</v>
      </c>
      <c r="AA81" s="5"/>
      <c r="AB81" s="118">
        <v>113</v>
      </c>
      <c r="AC81" s="270" t="s">
        <v>2029</v>
      </c>
      <c r="AD81">
        <v>1958</v>
      </c>
      <c r="AE81" s="7" t="s">
        <v>660</v>
      </c>
      <c r="AF81" s="141">
        <v>0.03417824074074074</v>
      </c>
      <c r="AG81" s="99">
        <f t="shared" si="29"/>
        <v>0.003002041347451975</v>
      </c>
      <c r="AH81">
        <v>71</v>
      </c>
      <c r="AI81" t="s">
        <v>205</v>
      </c>
      <c r="AJ81">
        <v>1998</v>
      </c>
      <c r="AK81" s="152">
        <v>0.03293981481481481</v>
      </c>
      <c r="AL81" s="2">
        <f t="shared" si="25"/>
        <v>0.0028310971048401213</v>
      </c>
      <c r="AM81" s="13" t="s">
        <v>189</v>
      </c>
      <c r="AN81" s="43"/>
      <c r="AO81">
        <v>71</v>
      </c>
      <c r="AP81" t="s">
        <v>2250</v>
      </c>
      <c r="AR81" s="2">
        <v>0.03483796296296296</v>
      </c>
      <c r="AS81" s="13" t="s">
        <v>2194</v>
      </c>
      <c r="AT81" s="2">
        <f t="shared" si="19"/>
        <v>0.0029942383294338597</v>
      </c>
      <c r="AV81" s="254">
        <v>71</v>
      </c>
      <c r="AW81" s="248" t="s">
        <v>1237</v>
      </c>
      <c r="AX81" s="248" t="s">
        <v>1313</v>
      </c>
      <c r="AY81" s="248" t="s">
        <v>1250</v>
      </c>
      <c r="AZ81" s="255">
        <v>0.032858796296296296</v>
      </c>
      <c r="BA81" s="259">
        <f t="shared" si="30"/>
        <v>0.0028024559740977653</v>
      </c>
      <c r="BB81" s="260"/>
      <c r="BC81" s="260"/>
      <c r="BK81" s="24"/>
      <c r="BL81" s="24"/>
      <c r="BM81" s="24"/>
      <c r="BN81" s="24"/>
      <c r="BO81" s="24"/>
      <c r="BP81" s="24"/>
      <c r="BQ81" s="24"/>
      <c r="BR81" s="24"/>
      <c r="BS81" s="24"/>
      <c r="BT81" s="279">
        <v>77</v>
      </c>
      <c r="BU81" s="280" t="s">
        <v>1908</v>
      </c>
      <c r="BV81" s="280" t="s">
        <v>1699</v>
      </c>
      <c r="BW81" s="280" t="s">
        <v>1700</v>
      </c>
      <c r="BX81" s="281">
        <v>0.015347222222222222</v>
      </c>
      <c r="BY81" s="77">
        <f t="shared" si="24"/>
        <v>0.003126980892873313</v>
      </c>
      <c r="BZ81" s="77">
        <f t="shared" si="20"/>
        <v>0.003237555627716653</v>
      </c>
      <c r="CA81" s="77">
        <f t="shared" si="21"/>
        <v>0.037960339734977755</v>
      </c>
      <c r="CB81" s="2">
        <f t="shared" si="22"/>
        <v>0.038909348228352195</v>
      </c>
      <c r="CC81" s="2">
        <f t="shared" si="23"/>
        <v>0.003318494518409569</v>
      </c>
    </row>
    <row r="82" spans="3:81" ht="12.75">
      <c r="C82">
        <v>50</v>
      </c>
      <c r="D82" s="222"/>
      <c r="E82" s="222"/>
      <c r="F82" s="222"/>
      <c r="G82" s="3" t="s">
        <v>948</v>
      </c>
      <c r="H82" s="3">
        <v>1977</v>
      </c>
      <c r="I82" s="119">
        <f t="shared" si="18"/>
        <v>14</v>
      </c>
      <c r="J82" s="7" t="s">
        <v>654</v>
      </c>
      <c r="K82" s="174">
        <v>0.035208333333333335</v>
      </c>
      <c r="L82" s="2">
        <f t="shared" si="26"/>
        <v>0.002921853388658368</v>
      </c>
      <c r="M82" s="118">
        <v>169</v>
      </c>
      <c r="N82" t="s">
        <v>840</v>
      </c>
      <c r="O82">
        <v>1955</v>
      </c>
      <c r="P82" s="11">
        <f t="shared" si="27"/>
        <v>38</v>
      </c>
      <c r="Q82" s="13" t="s">
        <v>696</v>
      </c>
      <c r="R82" s="78">
        <v>0.03778935185185185</v>
      </c>
      <c r="S82" s="2">
        <f t="shared" si="14"/>
        <v>0.0031360457968341786</v>
      </c>
      <c r="T82" s="5"/>
      <c r="U82">
        <v>204</v>
      </c>
      <c r="V82" t="s">
        <v>984</v>
      </c>
      <c r="W82">
        <v>1981</v>
      </c>
      <c r="X82" t="s">
        <v>982</v>
      </c>
      <c r="Y82" s="2">
        <v>0.038657407407407404</v>
      </c>
      <c r="Z82" s="2">
        <f t="shared" si="28"/>
        <v>0.0032080836022744734</v>
      </c>
      <c r="AA82" s="5"/>
      <c r="AB82" s="118">
        <v>115</v>
      </c>
      <c r="AC82" s="6" t="s">
        <v>661</v>
      </c>
      <c r="AD82" s="3">
        <v>1948</v>
      </c>
      <c r="AE82" s="7" t="s">
        <v>658</v>
      </c>
      <c r="AF82" s="141">
        <v>0.034270833333333334</v>
      </c>
      <c r="AG82" s="99">
        <f t="shared" si="29"/>
        <v>0.00301017420582638</v>
      </c>
      <c r="AH82">
        <v>72</v>
      </c>
      <c r="AI82" t="s">
        <v>206</v>
      </c>
      <c r="AJ82">
        <v>1966</v>
      </c>
      <c r="AK82" s="152">
        <v>0.032962962962962965</v>
      </c>
      <c r="AL82" s="2">
        <f t="shared" si="25"/>
        <v>0.0028330866319693135</v>
      </c>
      <c r="AM82" s="7"/>
      <c r="AN82" s="77"/>
      <c r="AO82">
        <v>72</v>
      </c>
      <c r="AP82" s="6" t="s">
        <v>2251</v>
      </c>
      <c r="AR82" s="2">
        <v>0.03487268518518519</v>
      </c>
      <c r="AS82" s="13" t="s">
        <v>2252</v>
      </c>
      <c r="AT82" s="2">
        <f t="shared" si="19"/>
        <v>0.0029972226201276484</v>
      </c>
      <c r="AV82" s="254">
        <v>72</v>
      </c>
      <c r="AW82" s="248" t="s">
        <v>1208</v>
      </c>
      <c r="AX82" s="248" t="s">
        <v>1314</v>
      </c>
      <c r="AY82" s="248" t="s">
        <v>191</v>
      </c>
      <c r="AZ82" s="255">
        <v>0.03289351851851852</v>
      </c>
      <c r="BA82" s="259">
        <f t="shared" si="30"/>
        <v>0.002805417357656164</v>
      </c>
      <c r="BB82" s="260"/>
      <c r="BC82" s="260"/>
      <c r="BK82" s="24"/>
      <c r="BL82" s="24"/>
      <c r="BM82" s="24"/>
      <c r="BN82" s="24"/>
      <c r="BO82" s="24"/>
      <c r="BP82" s="24"/>
      <c r="BQ82" s="24"/>
      <c r="BR82" s="24"/>
      <c r="BS82" s="24"/>
      <c r="BT82" s="279">
        <v>78</v>
      </c>
      <c r="BU82" s="280" t="s">
        <v>1908</v>
      </c>
      <c r="BV82" s="280" t="s">
        <v>1701</v>
      </c>
      <c r="BW82" s="280" t="s">
        <v>1702</v>
      </c>
      <c r="BX82" s="281">
        <v>0.015405092592592593</v>
      </c>
      <c r="BY82" s="77">
        <f t="shared" si="24"/>
        <v>0.003138771921881131</v>
      </c>
      <c r="BZ82" s="77">
        <f t="shared" si="20"/>
        <v>0.003249763605196731</v>
      </c>
      <c r="CA82" s="77">
        <f t="shared" si="21"/>
        <v>0.03810347827093167</v>
      </c>
      <c r="CB82" s="2">
        <f t="shared" si="22"/>
        <v>0.03905606522770496</v>
      </c>
      <c r="CC82" s="2">
        <f t="shared" si="23"/>
        <v>0.003331007695326649</v>
      </c>
    </row>
    <row r="83" spans="1:81" ht="12.75">
      <c r="A83" s="46"/>
      <c r="B83" s="46"/>
      <c r="C83" s="46"/>
      <c r="D83" s="46">
        <v>7</v>
      </c>
      <c r="E83" s="46"/>
      <c r="F83" s="46"/>
      <c r="G83" s="46" t="s">
        <v>1174</v>
      </c>
      <c r="H83" s="46">
        <v>1961</v>
      </c>
      <c r="I83" s="51">
        <f t="shared" si="18"/>
        <v>30</v>
      </c>
      <c r="J83" s="46" t="s">
        <v>158</v>
      </c>
      <c r="K83" s="226">
        <v>0.03521990740740741</v>
      </c>
      <c r="L83" s="2">
        <f t="shared" si="26"/>
        <v>0.002922813892730905</v>
      </c>
      <c r="M83" s="118">
        <v>170</v>
      </c>
      <c r="N83" s="3" t="s">
        <v>60</v>
      </c>
      <c r="O83">
        <v>1946</v>
      </c>
      <c r="P83" s="11">
        <f t="shared" si="27"/>
        <v>47</v>
      </c>
      <c r="Q83" s="217" t="s">
        <v>848</v>
      </c>
      <c r="R83" s="78">
        <v>0.03784722222222222</v>
      </c>
      <c r="S83" s="2">
        <f t="shared" si="14"/>
        <v>0.0031408483171968646</v>
      </c>
      <c r="T83" s="5">
        <f>S83/L96</f>
        <v>1.0302457466918715</v>
      </c>
      <c r="U83">
        <v>211</v>
      </c>
      <c r="V83" t="s">
        <v>725</v>
      </c>
      <c r="W83">
        <v>1949</v>
      </c>
      <c r="X83" t="s">
        <v>985</v>
      </c>
      <c r="Y83" s="2">
        <v>0.03900462962962963</v>
      </c>
      <c r="Z83" s="2">
        <f t="shared" si="28"/>
        <v>0.0032368987244505917</v>
      </c>
      <c r="AA83" s="5">
        <f>Z83/S95</f>
        <v>0.9920518104209598</v>
      </c>
      <c r="AB83" s="118">
        <v>118</v>
      </c>
      <c r="AC83" s="134" t="s">
        <v>2262</v>
      </c>
      <c r="AD83">
        <v>1958</v>
      </c>
      <c r="AE83" s="8" t="s">
        <v>858</v>
      </c>
      <c r="AF83" s="141">
        <v>0.03449074074074074</v>
      </c>
      <c r="AG83" s="99">
        <f t="shared" si="29"/>
        <v>0.0030294897444655897</v>
      </c>
      <c r="AH83">
        <v>73</v>
      </c>
      <c r="AI83" s="3" t="s">
        <v>207</v>
      </c>
      <c r="AJ83">
        <v>1961</v>
      </c>
      <c r="AK83" s="152">
        <v>0.03298611111111111</v>
      </c>
      <c r="AL83" s="2">
        <f t="shared" si="25"/>
        <v>0.0028350761590985054</v>
      </c>
      <c r="AM83" s="13" t="s">
        <v>555</v>
      </c>
      <c r="AN83" s="43"/>
      <c r="AO83">
        <v>73</v>
      </c>
      <c r="AP83" s="3" t="s">
        <v>2253</v>
      </c>
      <c r="AR83" s="2">
        <v>0.03497685185185185</v>
      </c>
      <c r="AS83" s="13" t="s">
        <v>559</v>
      </c>
      <c r="AT83" s="2">
        <f t="shared" si="19"/>
        <v>0.0030061754922090116</v>
      </c>
      <c r="AV83" s="254">
        <v>73</v>
      </c>
      <c r="AW83" s="248" t="s">
        <v>1208</v>
      </c>
      <c r="AX83" s="263" t="s">
        <v>1315</v>
      </c>
      <c r="AY83" s="248" t="s">
        <v>1316</v>
      </c>
      <c r="AZ83" s="255">
        <v>0.03311342592592593</v>
      </c>
      <c r="BA83" s="259">
        <f t="shared" si="30"/>
        <v>0.0028241727868593544</v>
      </c>
      <c r="BB83" s="260"/>
      <c r="BC83" s="260"/>
      <c r="BK83" s="24"/>
      <c r="BL83" s="24"/>
      <c r="BM83" s="24"/>
      <c r="BN83" s="24"/>
      <c r="BO83" s="24"/>
      <c r="BP83" s="24"/>
      <c r="BQ83" s="24"/>
      <c r="BR83" s="24"/>
      <c r="BS83" s="24"/>
      <c r="BT83" s="279">
        <v>78</v>
      </c>
      <c r="BU83" s="280" t="s">
        <v>1908</v>
      </c>
      <c r="BV83" s="280" t="s">
        <v>1703</v>
      </c>
      <c r="BW83" s="280" t="s">
        <v>158</v>
      </c>
      <c r="BX83" s="281">
        <v>0.015405092592592593</v>
      </c>
      <c r="BY83" s="77">
        <f t="shared" si="24"/>
        <v>0.003138771921881131</v>
      </c>
      <c r="BZ83" s="77">
        <f t="shared" si="20"/>
        <v>0.003249763605196731</v>
      </c>
      <c r="CA83" s="77">
        <f t="shared" si="21"/>
        <v>0.03810347827093167</v>
      </c>
      <c r="CB83" s="2">
        <f t="shared" si="22"/>
        <v>0.03905606522770496</v>
      </c>
      <c r="CC83" s="2">
        <f t="shared" si="23"/>
        <v>0.003331007695326649</v>
      </c>
    </row>
    <row r="84" spans="2:81" ht="12.75">
      <c r="B84">
        <v>54</v>
      </c>
      <c r="D84" s="222"/>
      <c r="E84" s="222"/>
      <c r="F84" s="222"/>
      <c r="G84" s="3" t="s">
        <v>2297</v>
      </c>
      <c r="H84">
        <v>1948</v>
      </c>
      <c r="I84" s="11">
        <f t="shared" si="18"/>
        <v>43</v>
      </c>
      <c r="J84" s="13" t="s">
        <v>158</v>
      </c>
      <c r="K84" s="174">
        <v>0.03550925925925926</v>
      </c>
      <c r="L84" s="2">
        <f t="shared" si="26"/>
        <v>0.002946826494544337</v>
      </c>
      <c r="M84" s="118">
        <v>173</v>
      </c>
      <c r="N84" s="3" t="s">
        <v>2297</v>
      </c>
      <c r="O84">
        <v>1948</v>
      </c>
      <c r="P84" s="11">
        <f t="shared" si="27"/>
        <v>45</v>
      </c>
      <c r="Q84" s="13" t="s">
        <v>846</v>
      </c>
      <c r="R84" s="78">
        <v>0.03791666666666667</v>
      </c>
      <c r="S84" s="2">
        <f t="shared" si="14"/>
        <v>0.0031466113416320886</v>
      </c>
      <c r="T84" s="5">
        <f>S84/L84</f>
        <v>1.0677966101694916</v>
      </c>
      <c r="U84">
        <v>219</v>
      </c>
      <c r="V84" s="43" t="s">
        <v>986</v>
      </c>
      <c r="W84" t="s">
        <v>854</v>
      </c>
      <c r="X84" s="13" t="s">
        <v>158</v>
      </c>
      <c r="Y84" s="2">
        <v>0.039317129629629625</v>
      </c>
      <c r="Z84" s="2">
        <f t="shared" si="28"/>
        <v>0.0032628323344090974</v>
      </c>
      <c r="AA84" s="5">
        <f>Z84/S78</f>
        <v>1.0526805082119617</v>
      </c>
      <c r="AB84" s="118">
        <v>119</v>
      </c>
      <c r="AC84" s="3" t="s">
        <v>662</v>
      </c>
      <c r="AD84">
        <v>1955</v>
      </c>
      <c r="AE84" s="7" t="s">
        <v>663</v>
      </c>
      <c r="AF84" s="141">
        <v>0.034571759259259253</v>
      </c>
      <c r="AG84" s="99">
        <f t="shared" si="29"/>
        <v>0.003036605995543193</v>
      </c>
      <c r="AH84">
        <v>74</v>
      </c>
      <c r="AI84" s="3" t="s">
        <v>208</v>
      </c>
      <c r="AJ84">
        <v>1986</v>
      </c>
      <c r="AK84" s="152">
        <v>0.03300925925925926</v>
      </c>
      <c r="AL84" s="2">
        <f t="shared" si="25"/>
        <v>0.0028370656862276972</v>
      </c>
      <c r="AM84" s="13" t="s">
        <v>209</v>
      </c>
      <c r="AN84" s="43"/>
      <c r="AO84">
        <v>74</v>
      </c>
      <c r="AP84" t="s">
        <v>2254</v>
      </c>
      <c r="AQ84">
        <v>1988</v>
      </c>
      <c r="AR84" s="2">
        <v>0.03501157407407408</v>
      </c>
      <c r="AS84" s="13" t="s">
        <v>2255</v>
      </c>
      <c r="AT84" s="2">
        <f t="shared" si="19"/>
        <v>0.0030091597829028</v>
      </c>
      <c r="AV84" s="254">
        <v>74</v>
      </c>
      <c r="AW84" s="248" t="s">
        <v>1317</v>
      </c>
      <c r="AX84" s="267" t="s">
        <v>1167</v>
      </c>
      <c r="AY84" s="248" t="s">
        <v>1217</v>
      </c>
      <c r="AZ84" s="255">
        <v>0.0332175925925926</v>
      </c>
      <c r="BA84" s="259">
        <f t="shared" si="30"/>
        <v>0.00283305693753455</v>
      </c>
      <c r="BB84" s="260"/>
      <c r="BC84" s="260"/>
      <c r="BK84" s="24"/>
      <c r="BL84" s="24"/>
      <c r="BM84" s="24"/>
      <c r="BN84" s="24"/>
      <c r="BO84" s="24"/>
      <c r="BP84" s="24"/>
      <c r="BQ84" s="24"/>
      <c r="BR84" s="24"/>
      <c r="BS84" s="24"/>
      <c r="BT84" s="279">
        <v>80</v>
      </c>
      <c r="BU84" s="280" t="s">
        <v>1909</v>
      </c>
      <c r="BV84" s="315" t="s">
        <v>1916</v>
      </c>
      <c r="BW84" s="280" t="s">
        <v>1227</v>
      </c>
      <c r="BX84" s="281">
        <v>0.015416666666666667</v>
      </c>
      <c r="BY84" s="77">
        <f t="shared" si="24"/>
        <v>0.003141130127682695</v>
      </c>
      <c r="BZ84" s="77">
        <f t="shared" si="20"/>
        <v>0.003252205200692747</v>
      </c>
      <c r="CA84" s="77">
        <f t="shared" si="21"/>
        <v>0.03813210597812246</v>
      </c>
      <c r="CB84" s="2">
        <f t="shared" si="22"/>
        <v>0.039085408627575514</v>
      </c>
      <c r="CC84" s="2">
        <f t="shared" si="23"/>
        <v>0.0033335103307100653</v>
      </c>
    </row>
    <row r="85" spans="1:81" ht="12.75">
      <c r="A85">
        <v>103</v>
      </c>
      <c r="D85" s="222"/>
      <c r="E85" s="222"/>
      <c r="F85" s="222"/>
      <c r="G85" t="s">
        <v>1070</v>
      </c>
      <c r="H85">
        <v>1958</v>
      </c>
      <c r="I85" s="11">
        <f t="shared" si="18"/>
        <v>33</v>
      </c>
      <c r="J85" s="13" t="s">
        <v>1080</v>
      </c>
      <c r="K85" s="174">
        <v>0.03552083333333333</v>
      </c>
      <c r="L85" s="2">
        <f t="shared" si="26"/>
        <v>0.0029477869986168736</v>
      </c>
      <c r="M85" s="118">
        <v>177</v>
      </c>
      <c r="N85" t="s">
        <v>849</v>
      </c>
      <c r="O85">
        <v>1979</v>
      </c>
      <c r="P85" s="11">
        <f t="shared" si="27"/>
        <v>14</v>
      </c>
      <c r="Q85" s="11" t="s">
        <v>811</v>
      </c>
      <c r="R85" s="78">
        <v>0.03802083333333333</v>
      </c>
      <c r="S85" s="2">
        <f t="shared" si="14"/>
        <v>0.0031552558782849236</v>
      </c>
      <c r="T85" s="5"/>
      <c r="U85" s="160">
        <v>223</v>
      </c>
      <c r="V85" s="160" t="s">
        <v>987</v>
      </c>
      <c r="W85" s="160">
        <v>1979</v>
      </c>
      <c r="X85" s="50" t="s">
        <v>291</v>
      </c>
      <c r="Y85" s="173">
        <v>0.03939814814814815</v>
      </c>
      <c r="Z85" s="50">
        <f t="shared" si="28"/>
        <v>0.0032695558629168586</v>
      </c>
      <c r="AA85" s="5"/>
      <c r="AB85" s="118">
        <v>120</v>
      </c>
      <c r="AC85" s="68" t="s">
        <v>664</v>
      </c>
      <c r="AD85" s="69">
        <v>1945</v>
      </c>
      <c r="AE85" s="80" t="s">
        <v>665</v>
      </c>
      <c r="AF85" s="141">
        <v>0.03466435185185185</v>
      </c>
      <c r="AG85" s="99">
        <f t="shared" si="29"/>
        <v>0.0030447388539175976</v>
      </c>
      <c r="AH85">
        <v>75</v>
      </c>
      <c r="AI85" t="s">
        <v>210</v>
      </c>
      <c r="AJ85">
        <v>1970</v>
      </c>
      <c r="AK85" s="152">
        <v>0.033032407407407406</v>
      </c>
      <c r="AL85" s="2">
        <f t="shared" si="25"/>
        <v>0.002839055213356889</v>
      </c>
      <c r="AM85" s="7"/>
      <c r="AN85" s="43"/>
      <c r="AO85">
        <v>75</v>
      </c>
      <c r="AP85" s="3" t="s">
        <v>2256</v>
      </c>
      <c r="AR85" s="2">
        <v>0.035069444444444445</v>
      </c>
      <c r="AS85" s="13" t="s">
        <v>2194</v>
      </c>
      <c r="AT85" s="2">
        <f t="shared" si="19"/>
        <v>0.0030141336007257795</v>
      </c>
      <c r="AV85" s="254">
        <v>75</v>
      </c>
      <c r="AW85" s="248" t="s">
        <v>1208</v>
      </c>
      <c r="AX85" s="248" t="s">
        <v>1318</v>
      </c>
      <c r="AY85" s="248" t="s">
        <v>127</v>
      </c>
      <c r="AZ85" s="255">
        <v>0.033229166666666664</v>
      </c>
      <c r="BA85" s="259">
        <f t="shared" si="30"/>
        <v>0.0028340440653873487</v>
      </c>
      <c r="BB85" s="260"/>
      <c r="BC85" s="260"/>
      <c r="BK85" s="24"/>
      <c r="BL85" s="24"/>
      <c r="BM85" s="24"/>
      <c r="BN85" s="24"/>
      <c r="BO85" s="24"/>
      <c r="BP85" s="24"/>
      <c r="BQ85" s="24"/>
      <c r="BR85" s="24"/>
      <c r="BS85" s="24"/>
      <c r="BT85" s="279">
        <v>81</v>
      </c>
      <c r="BU85" s="280" t="s">
        <v>1908</v>
      </c>
      <c r="BV85" s="280" t="s">
        <v>1704</v>
      </c>
      <c r="BW85" s="280" t="s">
        <v>1684</v>
      </c>
      <c r="BX85" s="281">
        <v>0.015439814814814816</v>
      </c>
      <c r="BY85" s="77">
        <f t="shared" si="24"/>
        <v>0.003145846539285822</v>
      </c>
      <c r="BZ85" s="77">
        <f t="shared" si="20"/>
        <v>0.003257088391684778</v>
      </c>
      <c r="CA85" s="77">
        <f t="shared" si="21"/>
        <v>0.03818936139250402</v>
      </c>
      <c r="CB85" s="2">
        <f t="shared" si="22"/>
        <v>0.039144095427316616</v>
      </c>
      <c r="CC85" s="2">
        <f t="shared" si="23"/>
        <v>0.003338515601476897</v>
      </c>
    </row>
    <row r="86" spans="2:81" ht="12.75">
      <c r="B86">
        <v>57</v>
      </c>
      <c r="D86" s="222"/>
      <c r="E86" s="222"/>
      <c r="F86" s="222"/>
      <c r="G86" s="3" t="s">
        <v>851</v>
      </c>
      <c r="H86" s="3">
        <v>1941</v>
      </c>
      <c r="I86" s="11">
        <f t="shared" si="18"/>
        <v>50</v>
      </c>
      <c r="J86" s="13" t="s">
        <v>800</v>
      </c>
      <c r="K86" s="174">
        <v>0.035555555555555556</v>
      </c>
      <c r="L86" s="2">
        <f t="shared" si="26"/>
        <v>0.002950668510834486</v>
      </c>
      <c r="M86" s="68">
        <v>185</v>
      </c>
      <c r="N86" s="69" t="s">
        <v>2333</v>
      </c>
      <c r="O86" s="74">
        <v>1978</v>
      </c>
      <c r="P86" s="11">
        <f t="shared" si="27"/>
        <v>15</v>
      </c>
      <c r="Q86" s="120" t="s">
        <v>842</v>
      </c>
      <c r="R86" s="138">
        <v>0.03841435185185185</v>
      </c>
      <c r="S86" s="2">
        <f t="shared" si="14"/>
        <v>0.003187913016751191</v>
      </c>
      <c r="T86" s="5"/>
      <c r="U86" s="5">
        <v>238</v>
      </c>
      <c r="V86" s="5" t="s">
        <v>988</v>
      </c>
      <c r="W86" s="5">
        <v>1938</v>
      </c>
      <c r="X86" s="174" t="s">
        <v>896</v>
      </c>
      <c r="Y86" s="4">
        <v>0.03984953703703704</v>
      </c>
      <c r="Z86" s="2">
        <f t="shared" si="28"/>
        <v>0.003307015521745812</v>
      </c>
      <c r="AA86" s="5"/>
      <c r="AB86" s="118">
        <v>121</v>
      </c>
      <c r="AC86" s="71" t="s">
        <v>666</v>
      </c>
      <c r="AD86" s="72">
        <v>1946</v>
      </c>
      <c r="AE86" s="81" t="s">
        <v>665</v>
      </c>
      <c r="AF86" s="141">
        <v>0.03467592592592592</v>
      </c>
      <c r="AG86" s="99">
        <f t="shared" si="29"/>
        <v>0.003045755461214398</v>
      </c>
      <c r="AH86">
        <v>76</v>
      </c>
      <c r="AI86" t="s">
        <v>211</v>
      </c>
      <c r="AJ86">
        <v>1983</v>
      </c>
      <c r="AK86" s="152">
        <v>0.03305555555555555</v>
      </c>
      <c r="AL86" s="2">
        <f t="shared" si="25"/>
        <v>0.0028410447404860813</v>
      </c>
      <c r="AM86" s="7"/>
      <c r="AN86" s="43"/>
      <c r="AO86">
        <v>76</v>
      </c>
      <c r="AP86" s="3" t="s">
        <v>207</v>
      </c>
      <c r="AQ86" s="3"/>
      <c r="AR86" s="2">
        <v>0.03508101851851852</v>
      </c>
      <c r="AS86" s="13" t="s">
        <v>554</v>
      </c>
      <c r="AT86" s="2">
        <f t="shared" si="19"/>
        <v>0.0030151283642903754</v>
      </c>
      <c r="AV86" s="254">
        <v>76</v>
      </c>
      <c r="AW86" s="295" t="s">
        <v>1221</v>
      </c>
      <c r="AX86" s="263" t="s">
        <v>1319</v>
      </c>
      <c r="AY86" s="248" t="s">
        <v>1320</v>
      </c>
      <c r="AZ86" s="255">
        <v>0.033379629629629634</v>
      </c>
      <c r="BA86" s="259">
        <f t="shared" si="30"/>
        <v>0.002846876727473743</v>
      </c>
      <c r="BB86" s="260"/>
      <c r="BC86" s="260"/>
      <c r="BK86" s="24"/>
      <c r="BL86" s="24"/>
      <c r="BM86" s="24"/>
      <c r="BN86" s="24"/>
      <c r="BO86" s="24"/>
      <c r="BP86" s="24"/>
      <c r="BQ86" s="24"/>
      <c r="BR86" s="24"/>
      <c r="BS86" s="24"/>
      <c r="BT86" s="279">
        <v>82</v>
      </c>
      <c r="BU86" s="280" t="s">
        <v>1909</v>
      </c>
      <c r="BV86" s="280" t="s">
        <v>1917</v>
      </c>
      <c r="BW86" s="280" t="s">
        <v>158</v>
      </c>
      <c r="BX86" s="281">
        <v>0.01545138888888889</v>
      </c>
      <c r="BY86" s="77">
        <f t="shared" si="24"/>
        <v>0.0031482047450873854</v>
      </c>
      <c r="BZ86" s="77">
        <f t="shared" si="20"/>
        <v>0.003259529987180793</v>
      </c>
      <c r="CA86" s="77">
        <f t="shared" si="21"/>
        <v>0.038217989099694795</v>
      </c>
      <c r="CB86" s="2">
        <f t="shared" si="22"/>
        <v>0.039173438827187164</v>
      </c>
      <c r="CC86" s="2">
        <f t="shared" si="23"/>
        <v>0.0033410182368603125</v>
      </c>
    </row>
    <row r="87" spans="1:81" ht="25.5">
      <c r="A87" s="46"/>
      <c r="B87" s="46"/>
      <c r="C87" s="46"/>
      <c r="D87" s="46">
        <v>8</v>
      </c>
      <c r="E87" s="46"/>
      <c r="F87" s="46"/>
      <c r="G87" s="47" t="s">
        <v>320</v>
      </c>
      <c r="H87" s="46">
        <v>1965</v>
      </c>
      <c r="I87" s="11">
        <f t="shared" si="18"/>
        <v>26</v>
      </c>
      <c r="J87" s="46" t="s">
        <v>630</v>
      </c>
      <c r="K87" s="226">
        <v>0.035590277777777776</v>
      </c>
      <c r="L87" s="2">
        <f t="shared" si="26"/>
        <v>0.0029535500230520972</v>
      </c>
      <c r="M87" s="118">
        <v>186</v>
      </c>
      <c r="N87" s="40" t="s">
        <v>850</v>
      </c>
      <c r="O87" s="40">
        <v>1942</v>
      </c>
      <c r="P87" s="11">
        <f t="shared" si="27"/>
        <v>51</v>
      </c>
      <c r="Q87" s="108" t="s">
        <v>832</v>
      </c>
      <c r="R87" s="139">
        <v>0.038425925925925926</v>
      </c>
      <c r="S87" s="2">
        <f t="shared" si="14"/>
        <v>0.003188873520823728</v>
      </c>
      <c r="T87" s="5"/>
      <c r="U87" s="5">
        <v>241</v>
      </c>
      <c r="V87" s="175" t="s">
        <v>989</v>
      </c>
      <c r="W87" s="5">
        <v>1930</v>
      </c>
      <c r="X87" s="2" t="s">
        <v>821</v>
      </c>
      <c r="Y87" s="4">
        <v>0.03989583333333333</v>
      </c>
      <c r="Z87" s="2">
        <f t="shared" si="28"/>
        <v>0.003310857538035961</v>
      </c>
      <c r="AA87" s="5"/>
      <c r="AB87" s="118">
        <v>127</v>
      </c>
      <c r="AC87" t="s">
        <v>667</v>
      </c>
      <c r="AD87">
        <v>1983</v>
      </c>
      <c r="AE87" s="8" t="s">
        <v>857</v>
      </c>
      <c r="AF87" s="141">
        <v>0.03498842592592593</v>
      </c>
      <c r="AG87" s="99">
        <f t="shared" si="29"/>
        <v>0.003073203858228013</v>
      </c>
      <c r="AH87">
        <v>77</v>
      </c>
      <c r="AI87" s="6" t="s">
        <v>212</v>
      </c>
      <c r="AK87" s="152">
        <v>0.0330787037037037</v>
      </c>
      <c r="AL87" s="2">
        <f t="shared" si="25"/>
        <v>0.002843034267615273</v>
      </c>
      <c r="AM87" s="7" t="s">
        <v>137</v>
      </c>
      <c r="AN87" s="43">
        <f>AL87/AG78</f>
        <v>0.9700279083661152</v>
      </c>
      <c r="AO87">
        <v>77</v>
      </c>
      <c r="AP87" s="122" t="s">
        <v>2257</v>
      </c>
      <c r="AQ87">
        <v>1981</v>
      </c>
      <c r="AR87" s="2">
        <v>0.03516203703703704</v>
      </c>
      <c r="AS87" s="90" t="s">
        <v>2258</v>
      </c>
      <c r="AT87" s="2">
        <f t="shared" si="19"/>
        <v>0.0030220917092425477</v>
      </c>
      <c r="AU87" s="44">
        <f>AR87/AK126</f>
        <v>0.9977011494252874</v>
      </c>
      <c r="AV87" s="254">
        <v>77</v>
      </c>
      <c r="AW87" s="295" t="s">
        <v>1221</v>
      </c>
      <c r="AX87" s="263" t="s">
        <v>1321</v>
      </c>
      <c r="AY87" s="248" t="s">
        <v>171</v>
      </c>
      <c r="AZ87" s="255">
        <v>0.033414351851851855</v>
      </c>
      <c r="BA87" s="259">
        <f t="shared" si="30"/>
        <v>0.0028498381110321413</v>
      </c>
      <c r="BB87" s="260"/>
      <c r="BC87" s="260"/>
      <c r="BD87" s="24"/>
      <c r="BM87" s="24"/>
      <c r="BN87" s="24"/>
      <c r="BO87" s="24"/>
      <c r="BP87" s="24"/>
      <c r="BQ87" s="24"/>
      <c r="BR87" s="24"/>
      <c r="BS87" s="24"/>
      <c r="BT87" s="279">
        <v>82</v>
      </c>
      <c r="BU87" s="280" t="s">
        <v>1908</v>
      </c>
      <c r="BV87" s="280" t="s">
        <v>1705</v>
      </c>
      <c r="BW87" s="280" t="s">
        <v>1700</v>
      </c>
      <c r="BX87" s="281">
        <v>0.01545138888888889</v>
      </c>
      <c r="BY87" s="77">
        <f t="shared" si="24"/>
        <v>0.0031482047450873854</v>
      </c>
      <c r="BZ87" s="77">
        <f t="shared" si="20"/>
        <v>0.003259529987180793</v>
      </c>
      <c r="CA87" s="77">
        <f t="shared" si="21"/>
        <v>0.038217989099694795</v>
      </c>
      <c r="CB87" s="2">
        <f t="shared" si="22"/>
        <v>0.039173438827187164</v>
      </c>
      <c r="CC87" s="2">
        <f t="shared" si="23"/>
        <v>0.0033410182368603125</v>
      </c>
    </row>
    <row r="88" spans="1:81" ht="13.5" thickBot="1">
      <c r="A88">
        <v>106</v>
      </c>
      <c r="D88" s="222"/>
      <c r="E88" s="222"/>
      <c r="F88" s="222"/>
      <c r="G88" t="s">
        <v>343</v>
      </c>
      <c r="H88">
        <v>1955</v>
      </c>
      <c r="I88" s="11">
        <f t="shared" si="18"/>
        <v>36</v>
      </c>
      <c r="J88" s="13" t="s">
        <v>1071</v>
      </c>
      <c r="K88" s="174">
        <v>0.035833333333333335</v>
      </c>
      <c r="L88" s="2">
        <f t="shared" si="26"/>
        <v>0.00297372060857538</v>
      </c>
      <c r="M88" s="71">
        <v>187</v>
      </c>
      <c r="N88" s="72" t="s">
        <v>2150</v>
      </c>
      <c r="O88" s="76">
        <v>1978</v>
      </c>
      <c r="P88" s="11">
        <f t="shared" si="27"/>
        <v>15</v>
      </c>
      <c r="Q88" s="121" t="s">
        <v>842</v>
      </c>
      <c r="R88" s="140">
        <v>0.03854166666666667</v>
      </c>
      <c r="S88" s="2">
        <f aca="true" t="shared" si="31" ref="S88:S151">R88/12.05</f>
        <v>0.003198478561549101</v>
      </c>
      <c r="T88" s="5"/>
      <c r="U88" s="46">
        <v>242</v>
      </c>
      <c r="V88" s="124" t="s">
        <v>198</v>
      </c>
      <c r="W88" s="160">
        <v>1981</v>
      </c>
      <c r="X88" s="46" t="s">
        <v>837</v>
      </c>
      <c r="Y88" s="50">
        <v>0.03990740740740741</v>
      </c>
      <c r="Z88" s="2">
        <f t="shared" si="28"/>
        <v>0.0033118180421084988</v>
      </c>
      <c r="AA88" s="60">
        <f>Z88/S132</f>
        <v>0.8834230079426083</v>
      </c>
      <c r="AB88" s="118">
        <v>130</v>
      </c>
      <c r="AC88" s="6" t="s">
        <v>668</v>
      </c>
      <c r="AD88" s="44">
        <v>1941</v>
      </c>
      <c r="AE88" s="7" t="s">
        <v>611</v>
      </c>
      <c r="AF88" s="141">
        <v>0.03513888888888889</v>
      </c>
      <c r="AG88" s="99">
        <f t="shared" si="29"/>
        <v>0.00308641975308642</v>
      </c>
      <c r="AH88">
        <v>78</v>
      </c>
      <c r="AI88" t="s">
        <v>2217</v>
      </c>
      <c r="AJ88">
        <v>1970</v>
      </c>
      <c r="AK88" s="152">
        <v>0.03319444444444444</v>
      </c>
      <c r="AL88" s="2">
        <f t="shared" si="25"/>
        <v>0.002852981903261233</v>
      </c>
      <c r="AM88" s="13" t="s">
        <v>213</v>
      </c>
      <c r="AN88" s="43"/>
      <c r="AO88">
        <v>78</v>
      </c>
      <c r="AP88" t="s">
        <v>2259</v>
      </c>
      <c r="AR88" s="2">
        <v>0.03518518518518519</v>
      </c>
      <c r="AS88" s="13" t="s">
        <v>2206</v>
      </c>
      <c r="AT88" s="2">
        <f t="shared" si="19"/>
        <v>0.0030240812363717395</v>
      </c>
      <c r="AV88" s="254">
        <v>78</v>
      </c>
      <c r="AW88" s="295" t="s">
        <v>1221</v>
      </c>
      <c r="AX88" s="263" t="s">
        <v>1322</v>
      </c>
      <c r="AY88" s="248" t="s">
        <v>944</v>
      </c>
      <c r="AZ88" s="255">
        <v>0.0334375</v>
      </c>
      <c r="BA88" s="259">
        <f t="shared" si="30"/>
        <v>0.00285181236673774</v>
      </c>
      <c r="BB88" s="260"/>
      <c r="BC88" s="260"/>
      <c r="BK88" s="24"/>
      <c r="BL88" s="24"/>
      <c r="BM88" s="24"/>
      <c r="BN88" s="24"/>
      <c r="BO88" s="24"/>
      <c r="BP88" s="24"/>
      <c r="BQ88" s="24"/>
      <c r="BR88" s="24"/>
      <c r="BS88" s="24"/>
      <c r="BT88" s="279">
        <v>84</v>
      </c>
      <c r="BU88" s="280" t="s">
        <v>1908</v>
      </c>
      <c r="BV88" s="280" t="s">
        <v>1706</v>
      </c>
      <c r="BW88" s="280" t="s">
        <v>158</v>
      </c>
      <c r="BX88" s="281">
        <v>0.015462962962962963</v>
      </c>
      <c r="BY88" s="77">
        <f t="shared" si="24"/>
        <v>0.003150562950888949</v>
      </c>
      <c r="BZ88" s="77">
        <f t="shared" si="20"/>
        <v>0.003261971582676809</v>
      </c>
      <c r="CA88" s="77">
        <f t="shared" si="21"/>
        <v>0.03824661680688558</v>
      </c>
      <c r="CB88" s="2">
        <f t="shared" si="22"/>
        <v>0.03920278222705772</v>
      </c>
      <c r="CC88" s="2">
        <f t="shared" si="23"/>
        <v>0.0033435208722437286</v>
      </c>
    </row>
    <row r="89" spans="2:81" ht="13.5" thickBot="1">
      <c r="B89">
        <v>64</v>
      </c>
      <c r="D89" s="222"/>
      <c r="E89" s="222"/>
      <c r="F89" s="222"/>
      <c r="G89" s="6" t="s">
        <v>884</v>
      </c>
      <c r="H89">
        <v>1946</v>
      </c>
      <c r="I89" s="11">
        <f t="shared" si="18"/>
        <v>45</v>
      </c>
      <c r="J89" s="13" t="s">
        <v>774</v>
      </c>
      <c r="K89" s="174">
        <v>0.03585648148148148</v>
      </c>
      <c r="L89" s="2">
        <f t="shared" si="26"/>
        <v>0.002975641616720455</v>
      </c>
      <c r="M89" s="118">
        <v>188</v>
      </c>
      <c r="N89" t="s">
        <v>851</v>
      </c>
      <c r="O89">
        <v>1941</v>
      </c>
      <c r="P89" s="11">
        <f t="shared" si="27"/>
        <v>52</v>
      </c>
      <c r="Q89" s="13" t="s">
        <v>800</v>
      </c>
      <c r="R89" s="78">
        <v>0.03864583333333333</v>
      </c>
      <c r="S89" s="2">
        <f t="shared" si="31"/>
        <v>0.003207123098201936</v>
      </c>
      <c r="T89" s="5">
        <f>S89/L86</f>
        <v>1.0869140624999998</v>
      </c>
      <c r="U89">
        <v>248</v>
      </c>
      <c r="V89" s="59" t="s">
        <v>890</v>
      </c>
      <c r="W89" s="3">
        <v>1930</v>
      </c>
      <c r="X89" s="13" t="s">
        <v>781</v>
      </c>
      <c r="Y89" s="78">
        <v>0.04006944444444444</v>
      </c>
      <c r="Z89" s="2">
        <f t="shared" si="28"/>
        <v>0.0033252650991240197</v>
      </c>
      <c r="AA89" s="5">
        <f>Z89/S112</f>
        <v>0.9705634987384355</v>
      </c>
      <c r="AB89" s="118">
        <v>131</v>
      </c>
      <c r="AC89" s="122" t="s">
        <v>2257</v>
      </c>
      <c r="AD89" s="46">
        <v>1981</v>
      </c>
      <c r="AE89" s="82" t="s">
        <v>2258</v>
      </c>
      <c r="AF89" s="143">
        <v>0.03523148148148148</v>
      </c>
      <c r="AG89" s="99">
        <f t="shared" si="29"/>
        <v>0.0030945526114608242</v>
      </c>
      <c r="AH89">
        <v>79</v>
      </c>
      <c r="AI89" t="s">
        <v>214</v>
      </c>
      <c r="AJ89">
        <v>1988</v>
      </c>
      <c r="AK89" s="174">
        <v>0.033368055555555554</v>
      </c>
      <c r="AL89" s="2">
        <f t="shared" si="25"/>
        <v>0.002867903356730172</v>
      </c>
      <c r="AM89" t="s">
        <v>1196</v>
      </c>
      <c r="AO89">
        <v>79</v>
      </c>
      <c r="AP89" t="s">
        <v>2260</v>
      </c>
      <c r="AR89" s="2">
        <v>0.035486111111111114</v>
      </c>
      <c r="AS89" s="13" t="s">
        <v>2182</v>
      </c>
      <c r="AT89" s="2">
        <f t="shared" si="19"/>
        <v>0.003049945089051235</v>
      </c>
      <c r="AV89" s="254">
        <v>79</v>
      </c>
      <c r="AW89" s="263" t="s">
        <v>1237</v>
      </c>
      <c r="AX89" s="248" t="s">
        <v>1323</v>
      </c>
      <c r="AY89" s="248" t="s">
        <v>1316</v>
      </c>
      <c r="AZ89" s="255">
        <v>0.03353009259259259</v>
      </c>
      <c r="BA89" s="259">
        <f t="shared" si="30"/>
        <v>0.0028597093895601357</v>
      </c>
      <c r="BB89" s="260"/>
      <c r="BC89" s="260"/>
      <c r="BK89" s="24"/>
      <c r="BL89" s="24"/>
      <c r="BM89" s="24"/>
      <c r="BN89" s="24"/>
      <c r="BO89" s="24"/>
      <c r="BP89" s="24"/>
      <c r="BQ89" s="24"/>
      <c r="BR89" s="24"/>
      <c r="BS89" s="24"/>
      <c r="BT89" s="279">
        <v>85</v>
      </c>
      <c r="BU89" s="280" t="s">
        <v>1908</v>
      </c>
      <c r="BV89" s="280" t="s">
        <v>1708</v>
      </c>
      <c r="BW89" s="280" t="s">
        <v>1250</v>
      </c>
      <c r="BX89" s="281">
        <v>0.015474537037037038</v>
      </c>
      <c r="BY89" s="77">
        <f t="shared" si="24"/>
        <v>0.003152921156690513</v>
      </c>
      <c r="BZ89" s="77">
        <f t="shared" si="20"/>
        <v>0.0032644131781728244</v>
      </c>
      <c r="CA89" s="77">
        <f t="shared" si="21"/>
        <v>0.038275244514076365</v>
      </c>
      <c r="CB89" s="2">
        <f t="shared" si="22"/>
        <v>0.03923212562692827</v>
      </c>
      <c r="CC89" s="2">
        <f t="shared" si="23"/>
        <v>0.003346023507627145</v>
      </c>
    </row>
    <row r="90" spans="1:81" ht="12.75">
      <c r="A90" s="46"/>
      <c r="K90" s="174">
        <v>0.03614583333333333</v>
      </c>
      <c r="L90" s="2">
        <f t="shared" si="26"/>
        <v>0.002999654218533886</v>
      </c>
      <c r="M90" s="136">
        <v>189</v>
      </c>
      <c r="N90" s="47" t="s">
        <v>865</v>
      </c>
      <c r="O90" s="63" t="s">
        <v>855</v>
      </c>
      <c r="P90" s="11">
        <f>1993-1964</f>
        <v>29</v>
      </c>
      <c r="Q90" s="79" t="s">
        <v>663</v>
      </c>
      <c r="R90" s="137">
        <v>0.03864583333333333</v>
      </c>
      <c r="S90" s="50">
        <f t="shared" si="31"/>
        <v>0.003207123098201936</v>
      </c>
      <c r="T90" s="160"/>
      <c r="U90" s="5">
        <v>251</v>
      </c>
      <c r="V90" s="177" t="s">
        <v>991</v>
      </c>
      <c r="W90" s="5">
        <v>1951</v>
      </c>
      <c r="X90" s="2" t="s">
        <v>654</v>
      </c>
      <c r="Y90" s="4">
        <v>0.040150462962962964</v>
      </c>
      <c r="Z90" s="2">
        <f t="shared" si="28"/>
        <v>0.003331988627631781</v>
      </c>
      <c r="AA90" s="5"/>
      <c r="AB90" s="118">
        <v>133</v>
      </c>
      <c r="AC90" s="131" t="s">
        <v>669</v>
      </c>
      <c r="AD90">
        <v>1952</v>
      </c>
      <c r="AE90" s="132" t="s">
        <v>670</v>
      </c>
      <c r="AF90" s="141">
        <v>0.03530092592592592</v>
      </c>
      <c r="AG90" s="99">
        <f t="shared" si="29"/>
        <v>0.003100652255241627</v>
      </c>
      <c r="AH90">
        <v>80</v>
      </c>
      <c r="AI90" s="49" t="s">
        <v>419</v>
      </c>
      <c r="AJ90" s="3">
        <v>1943</v>
      </c>
      <c r="AK90" s="152">
        <v>0.03339120370370371</v>
      </c>
      <c r="AL90" s="2">
        <f t="shared" si="25"/>
        <v>0.002869892883859365</v>
      </c>
      <c r="AM90" s="13" t="s">
        <v>215</v>
      </c>
      <c r="AN90" s="43"/>
      <c r="AO90">
        <v>80</v>
      </c>
      <c r="AP90" t="s">
        <v>2261</v>
      </c>
      <c r="AQ90">
        <v>1957</v>
      </c>
      <c r="AR90" s="2">
        <v>0.03556712962962963</v>
      </c>
      <c r="AS90" s="13" t="s">
        <v>2194</v>
      </c>
      <c r="AT90" s="2">
        <f t="shared" si="19"/>
        <v>0.0030569084340034062</v>
      </c>
      <c r="AV90" s="254">
        <v>80</v>
      </c>
      <c r="AW90" s="248" t="s">
        <v>1208</v>
      </c>
      <c r="AX90" s="263" t="s">
        <v>1324</v>
      </c>
      <c r="AY90" s="248" t="s">
        <v>1311</v>
      </c>
      <c r="AZ90" s="255">
        <v>0.03365740740740741</v>
      </c>
      <c r="BA90" s="259">
        <f t="shared" si="30"/>
        <v>0.0028705677959409304</v>
      </c>
      <c r="BB90" s="260"/>
      <c r="BC90" s="260"/>
      <c r="BM90" s="24"/>
      <c r="BN90" s="24"/>
      <c r="BO90" s="24"/>
      <c r="BP90" s="24"/>
      <c r="BQ90" s="24"/>
      <c r="BR90" s="24"/>
      <c r="BS90" s="24"/>
      <c r="BT90" s="279">
        <v>85</v>
      </c>
      <c r="BU90" s="280" t="s">
        <v>1908</v>
      </c>
      <c r="BV90" s="280" t="s">
        <v>1707</v>
      </c>
      <c r="BW90" s="280" t="s">
        <v>1234</v>
      </c>
      <c r="BX90" s="281">
        <v>0.015474537037037038</v>
      </c>
      <c r="BY90" s="77">
        <f t="shared" si="24"/>
        <v>0.003152921156690513</v>
      </c>
      <c r="BZ90" s="77">
        <f t="shared" si="20"/>
        <v>0.0032644131781728244</v>
      </c>
      <c r="CA90" s="77">
        <f t="shared" si="21"/>
        <v>0.038275244514076365</v>
      </c>
      <c r="CB90" s="2">
        <f t="shared" si="22"/>
        <v>0.03923212562692827</v>
      </c>
      <c r="CC90" s="2">
        <f t="shared" si="23"/>
        <v>0.003346023507627145</v>
      </c>
    </row>
    <row r="91" spans="2:81" ht="12.75">
      <c r="B91" s="46"/>
      <c r="C91" s="46"/>
      <c r="D91" s="46">
        <v>9</v>
      </c>
      <c r="E91" s="46"/>
      <c r="F91" s="46"/>
      <c r="G91" s="46" t="s">
        <v>1175</v>
      </c>
      <c r="H91" s="46">
        <v>1962</v>
      </c>
      <c r="I91" s="11">
        <f aca="true" t="shared" si="32" ref="I91:I97">1991-H91</f>
        <v>29</v>
      </c>
      <c r="J91" s="46" t="s">
        <v>158</v>
      </c>
      <c r="K91" s="226">
        <v>0.03619212962962963</v>
      </c>
      <c r="L91" s="2">
        <f t="shared" si="26"/>
        <v>0.0030034962348240357</v>
      </c>
      <c r="M91" s="68">
        <v>191</v>
      </c>
      <c r="N91" s="74" t="s">
        <v>726</v>
      </c>
      <c r="O91" s="74">
        <v>1941</v>
      </c>
      <c r="P91" s="11">
        <f t="shared" si="27"/>
        <v>52</v>
      </c>
      <c r="Q91" s="128" t="s">
        <v>861</v>
      </c>
      <c r="R91" s="138">
        <v>0.03872685185185185</v>
      </c>
      <c r="S91" s="2">
        <f t="shared" si="31"/>
        <v>0.003213846626709697</v>
      </c>
      <c r="T91" s="60">
        <f>S91/L125</f>
        <v>0.960941987363584</v>
      </c>
      <c r="U91" s="5">
        <v>260</v>
      </c>
      <c r="V91" s="60" t="s">
        <v>992</v>
      </c>
      <c r="W91" s="5">
        <v>1943</v>
      </c>
      <c r="X91" s="2" t="s">
        <v>993</v>
      </c>
      <c r="Y91" s="4">
        <v>0.04045138888888889</v>
      </c>
      <c r="Z91" s="2">
        <f t="shared" si="28"/>
        <v>0.00335696173351775</v>
      </c>
      <c r="AA91" s="5"/>
      <c r="AB91" s="118">
        <v>134</v>
      </c>
      <c r="AC91" s="3" t="s">
        <v>754</v>
      </c>
      <c r="AD91">
        <v>1970</v>
      </c>
      <c r="AE91" s="7" t="s">
        <v>671</v>
      </c>
      <c r="AF91" s="141">
        <v>0.035370370370370365</v>
      </c>
      <c r="AG91" s="99">
        <f t="shared" si="29"/>
        <v>0.00310675189902243</v>
      </c>
      <c r="AH91">
        <v>81</v>
      </c>
      <c r="AK91" s="152"/>
      <c r="AL91" s="2"/>
      <c r="AM91" s="13"/>
      <c r="AN91" s="43"/>
      <c r="AO91">
        <v>81</v>
      </c>
      <c r="AP91" t="s">
        <v>2262</v>
      </c>
      <c r="AQ91">
        <v>1958</v>
      </c>
      <c r="AR91" s="2">
        <v>0.03560185185185185</v>
      </c>
      <c r="AS91" t="s">
        <v>2263</v>
      </c>
      <c r="AT91" s="2">
        <f t="shared" si="19"/>
        <v>0.003059892724697194</v>
      </c>
      <c r="AV91" s="254">
        <v>81</v>
      </c>
      <c r="AW91" s="248" t="s">
        <v>1221</v>
      </c>
      <c r="AX91" s="263" t="s">
        <v>1325</v>
      </c>
      <c r="AY91" s="248" t="s">
        <v>1326</v>
      </c>
      <c r="AZ91" s="255">
        <v>0.0337037037037037</v>
      </c>
      <c r="BA91" s="259">
        <f t="shared" si="30"/>
        <v>0.0028745163073521283</v>
      </c>
      <c r="BB91" s="260"/>
      <c r="BC91" s="260"/>
      <c r="BJ91" s="24"/>
      <c r="BK91" s="24"/>
      <c r="BM91" s="24"/>
      <c r="BN91" s="24"/>
      <c r="BO91" s="24"/>
      <c r="BP91" s="24"/>
      <c r="BQ91" s="24"/>
      <c r="BR91" s="24"/>
      <c r="BS91" s="24"/>
      <c r="BT91" s="279">
        <v>87</v>
      </c>
      <c r="BU91" s="280" t="s">
        <v>1908</v>
      </c>
      <c r="BV91" s="280" t="s">
        <v>1709</v>
      </c>
      <c r="BW91" s="280" t="s">
        <v>158</v>
      </c>
      <c r="BX91" s="281">
        <v>0.015497685185185186</v>
      </c>
      <c r="BY91" s="77">
        <f t="shared" si="24"/>
        <v>0.00315763756829364</v>
      </c>
      <c r="BZ91" s="77">
        <f t="shared" si="20"/>
        <v>0.003269296369164856</v>
      </c>
      <c r="CA91" s="77">
        <f t="shared" si="21"/>
        <v>0.038332499928457935</v>
      </c>
      <c r="CB91" s="2">
        <f t="shared" si="22"/>
        <v>0.03929081242666938</v>
      </c>
      <c r="CC91" s="2">
        <f t="shared" si="23"/>
        <v>0.003351028778393977</v>
      </c>
    </row>
    <row r="92" spans="2:81" ht="12.75">
      <c r="B92">
        <v>68</v>
      </c>
      <c r="D92" s="222"/>
      <c r="E92" s="222"/>
      <c r="F92" s="222"/>
      <c r="G92" t="s">
        <v>862</v>
      </c>
      <c r="H92">
        <v>1948</v>
      </c>
      <c r="I92" s="11">
        <f t="shared" si="32"/>
        <v>43</v>
      </c>
      <c r="J92" s="13" t="s">
        <v>1100</v>
      </c>
      <c r="K92" s="174">
        <v>0.03640046296296296</v>
      </c>
      <c r="L92" s="2">
        <f t="shared" si="26"/>
        <v>0.003020785308129706</v>
      </c>
      <c r="M92" s="71">
        <v>192</v>
      </c>
      <c r="N92" s="76" t="s">
        <v>862</v>
      </c>
      <c r="O92" s="76">
        <v>1948</v>
      </c>
      <c r="P92" s="11">
        <f t="shared" si="27"/>
        <v>45</v>
      </c>
      <c r="Q92" s="129" t="s">
        <v>861</v>
      </c>
      <c r="R92" s="140">
        <v>0.03878472222222223</v>
      </c>
      <c r="S92" s="2">
        <f t="shared" si="31"/>
        <v>0.003218649147072384</v>
      </c>
      <c r="T92" s="5"/>
      <c r="U92" s="5">
        <v>264</v>
      </c>
      <c r="V92" s="178" t="s">
        <v>1026</v>
      </c>
      <c r="W92" s="5">
        <v>1946</v>
      </c>
      <c r="X92" s="2" t="s">
        <v>774</v>
      </c>
      <c r="Y92" s="4">
        <v>0.04074074074074074</v>
      </c>
      <c r="Z92" s="2">
        <f t="shared" si="28"/>
        <v>0.0033809743353311814</v>
      </c>
      <c r="AA92" s="5">
        <f>Z92/S109</f>
        <v>0.9929478138222847</v>
      </c>
      <c r="AB92" s="118">
        <v>138</v>
      </c>
      <c r="AC92" t="s">
        <v>672</v>
      </c>
      <c r="AD92" s="3">
        <v>1943</v>
      </c>
      <c r="AE92" s="7" t="s">
        <v>658</v>
      </c>
      <c r="AF92" s="141">
        <v>0.035416666666666666</v>
      </c>
      <c r="AG92" s="99">
        <f t="shared" si="29"/>
        <v>0.0031108183282096327</v>
      </c>
      <c r="AH92">
        <v>82</v>
      </c>
      <c r="AI92" s="3" t="s">
        <v>216</v>
      </c>
      <c r="AJ92" s="3">
        <v>1987</v>
      </c>
      <c r="AK92" s="152">
        <v>0.033414351851851855</v>
      </c>
      <c r="AL92" s="2">
        <f t="shared" si="25"/>
        <v>0.0028718824109885566</v>
      </c>
      <c r="AM92" s="13" t="s">
        <v>169</v>
      </c>
      <c r="AN92" s="63">
        <f>AL92/AG101</f>
        <v>0.8976699523109778</v>
      </c>
      <c r="AO92">
        <v>82</v>
      </c>
      <c r="AP92" t="s">
        <v>1198</v>
      </c>
      <c r="AQ92">
        <v>1959</v>
      </c>
      <c r="AR92" s="2">
        <v>0.03564814814814815</v>
      </c>
      <c r="AS92" s="13" t="s">
        <v>2264</v>
      </c>
      <c r="AT92" s="2">
        <f aca="true" t="shared" si="33" ref="AT92:AT99">AR92/11.635</f>
        <v>0.003063871778955578</v>
      </c>
      <c r="AV92" s="254">
        <v>82</v>
      </c>
      <c r="AW92" s="248" t="s">
        <v>1208</v>
      </c>
      <c r="AX92" s="248" t="s">
        <v>1327</v>
      </c>
      <c r="AY92" s="248" t="s">
        <v>654</v>
      </c>
      <c r="AZ92" s="255">
        <v>0.03375</v>
      </c>
      <c r="BA92" s="259">
        <f t="shared" si="30"/>
        <v>0.0028784648187633265</v>
      </c>
      <c r="BB92" s="260"/>
      <c r="BC92" s="260"/>
      <c r="BJ92" s="24"/>
      <c r="BK92" s="24"/>
      <c r="BM92" s="24"/>
      <c r="BN92" s="24"/>
      <c r="BO92" s="24"/>
      <c r="BP92" s="24"/>
      <c r="BQ92" s="24"/>
      <c r="BR92" s="24"/>
      <c r="BS92" s="24"/>
      <c r="BT92" s="279">
        <v>88</v>
      </c>
      <c r="BU92" s="280" t="s">
        <v>1909</v>
      </c>
      <c r="BV92" s="315" t="s">
        <v>1918</v>
      </c>
      <c r="BW92" s="280" t="s">
        <v>158</v>
      </c>
      <c r="BX92" s="281">
        <v>0.015509259259259257</v>
      </c>
      <c r="BY92" s="77">
        <f t="shared" si="24"/>
        <v>0.003159995774095203</v>
      </c>
      <c r="BZ92" s="77">
        <f t="shared" si="20"/>
        <v>0.0032717379646608705</v>
      </c>
      <c r="CA92" s="77">
        <f t="shared" si="21"/>
        <v>0.03836112763564871</v>
      </c>
      <c r="CB92" s="2">
        <f t="shared" si="22"/>
        <v>0.03932015582653992</v>
      </c>
      <c r="CC92" s="2">
        <f t="shared" si="23"/>
        <v>0.003353531413777392</v>
      </c>
    </row>
    <row r="93" spans="1:81" ht="12.75">
      <c r="A93">
        <v>113</v>
      </c>
      <c r="B93">
        <v>69</v>
      </c>
      <c r="D93" s="222"/>
      <c r="E93" s="222"/>
      <c r="F93" s="222"/>
      <c r="G93" s="3" t="s">
        <v>2076</v>
      </c>
      <c r="H93">
        <v>1940</v>
      </c>
      <c r="I93" s="11">
        <f t="shared" si="32"/>
        <v>51</v>
      </c>
      <c r="J93" s="133" t="s">
        <v>1020</v>
      </c>
      <c r="K93" s="174">
        <v>0.03643518518518519</v>
      </c>
      <c r="L93" s="2">
        <f t="shared" si="26"/>
        <v>0.0030236668203473182</v>
      </c>
      <c r="M93" s="136">
        <v>193</v>
      </c>
      <c r="N93" s="122" t="s">
        <v>873</v>
      </c>
      <c r="O93" s="44">
        <v>1933</v>
      </c>
      <c r="P93" s="11">
        <f t="shared" si="27"/>
        <v>60</v>
      </c>
      <c r="Q93" s="79" t="s">
        <v>781</v>
      </c>
      <c r="R93" s="137">
        <v>0.038796296296296294</v>
      </c>
      <c r="S93" s="50">
        <f t="shared" si="31"/>
        <v>0.0032196096511449205</v>
      </c>
      <c r="T93" s="160">
        <f>S93/L99</f>
        <v>1.0345679012345679</v>
      </c>
      <c r="U93" s="5">
        <v>277</v>
      </c>
      <c r="V93" s="5" t="s">
        <v>994</v>
      </c>
      <c r="W93" s="5">
        <v>1977</v>
      </c>
      <c r="X93" s="2" t="s">
        <v>894</v>
      </c>
      <c r="Y93" s="4">
        <v>0.04128472222222222</v>
      </c>
      <c r="Z93" s="2">
        <f t="shared" si="28"/>
        <v>0.0034261180267404334</v>
      </c>
      <c r="AA93" s="5"/>
      <c r="AB93" s="118">
        <v>139</v>
      </c>
      <c r="AC93" s="3" t="s">
        <v>673</v>
      </c>
      <c r="AD93">
        <v>1958</v>
      </c>
      <c r="AE93" s="7" t="s">
        <v>674</v>
      </c>
      <c r="AF93" s="141">
        <v>0.035590277777777776</v>
      </c>
      <c r="AG93" s="99">
        <f t="shared" si="29"/>
        <v>0.0031260674376616406</v>
      </c>
      <c r="AH93">
        <v>83</v>
      </c>
      <c r="AI93" t="s">
        <v>217</v>
      </c>
      <c r="AJ93">
        <v>1986</v>
      </c>
      <c r="AK93" s="152">
        <v>0.0334375</v>
      </c>
      <c r="AL93" s="2">
        <f t="shared" si="25"/>
        <v>0.0028738719381177485</v>
      </c>
      <c r="AM93" s="13" t="s">
        <v>218</v>
      </c>
      <c r="AN93" s="43"/>
      <c r="AO93">
        <v>83</v>
      </c>
      <c r="AP93" t="s">
        <v>2265</v>
      </c>
      <c r="AQ93">
        <v>1962</v>
      </c>
      <c r="AR93" s="2">
        <v>0.03585648148148148</v>
      </c>
      <c r="AS93" s="13" t="s">
        <v>2206</v>
      </c>
      <c r="AT93" s="2">
        <f t="shared" si="33"/>
        <v>0.0030817775231183056</v>
      </c>
      <c r="AU93">
        <f>AR93/AK116</f>
        <v>1.0330110036678892</v>
      </c>
      <c r="AV93" s="254">
        <v>83</v>
      </c>
      <c r="AW93" s="263" t="s">
        <v>1237</v>
      </c>
      <c r="AX93" s="248" t="s">
        <v>1328</v>
      </c>
      <c r="AY93" s="248" t="s">
        <v>1258</v>
      </c>
      <c r="AZ93" s="255">
        <v>0.0338425925925926</v>
      </c>
      <c r="BA93" s="259">
        <f t="shared" si="30"/>
        <v>0.0028863618415857226</v>
      </c>
      <c r="BB93" s="260"/>
      <c r="BC93" s="260"/>
      <c r="BK93" s="24"/>
      <c r="BL93" s="24"/>
      <c r="BM93" s="24"/>
      <c r="BN93" s="24"/>
      <c r="BO93" s="24"/>
      <c r="BP93" s="24"/>
      <c r="BQ93" s="24"/>
      <c r="BR93" s="24"/>
      <c r="BS93" s="24"/>
      <c r="BT93" s="279">
        <v>89</v>
      </c>
      <c r="BU93" s="280" t="s">
        <v>1908</v>
      </c>
      <c r="BV93" s="280" t="s">
        <v>1710</v>
      </c>
      <c r="BW93" s="280" t="s">
        <v>183</v>
      </c>
      <c r="BX93" s="281">
        <v>0.015520833333333333</v>
      </c>
      <c r="BY93" s="77">
        <f t="shared" si="24"/>
        <v>0.0031623539798967667</v>
      </c>
      <c r="BZ93" s="77">
        <f t="shared" si="20"/>
        <v>0.0032741795601568865</v>
      </c>
      <c r="CA93" s="77">
        <f t="shared" si="21"/>
        <v>0.03838975534283949</v>
      </c>
      <c r="CB93" s="2">
        <f t="shared" si="22"/>
        <v>0.03934949922641048</v>
      </c>
      <c r="CC93" s="2">
        <f t="shared" si="23"/>
        <v>0.003356034049160808</v>
      </c>
    </row>
    <row r="94" spans="4:81" ht="12.75">
      <c r="D94" s="222"/>
      <c r="E94" s="222"/>
      <c r="F94" s="222"/>
      <c r="G94" t="s">
        <v>1072</v>
      </c>
      <c r="H94">
        <v>1953</v>
      </c>
      <c r="I94" s="11">
        <f t="shared" si="32"/>
        <v>38</v>
      </c>
      <c r="J94" s="13" t="s">
        <v>1073</v>
      </c>
      <c r="K94" s="174">
        <v>0.0364699074074074</v>
      </c>
      <c r="L94" s="2">
        <f t="shared" si="26"/>
        <v>0.0030265483325649296</v>
      </c>
      <c r="M94" s="136">
        <v>206</v>
      </c>
      <c r="N94" s="46" t="s">
        <v>880</v>
      </c>
      <c r="O94" s="46">
        <v>1976</v>
      </c>
      <c r="P94" s="11">
        <f t="shared" si="27"/>
        <v>17</v>
      </c>
      <c r="Q94" s="79" t="s">
        <v>781</v>
      </c>
      <c r="R94" s="137">
        <v>0.03917824074074074</v>
      </c>
      <c r="S94" s="50">
        <f t="shared" si="31"/>
        <v>0.0032513062855386507</v>
      </c>
      <c r="T94" s="160"/>
      <c r="U94" s="160">
        <v>279</v>
      </c>
      <c r="V94" s="160" t="s">
        <v>916</v>
      </c>
      <c r="W94" s="160">
        <v>1978</v>
      </c>
      <c r="X94" s="46" t="s">
        <v>886</v>
      </c>
      <c r="Y94" s="173">
        <v>0.04134259259259259</v>
      </c>
      <c r="Z94" s="50">
        <f t="shared" si="28"/>
        <v>0.0034309205471031194</v>
      </c>
      <c r="AA94" s="160"/>
      <c r="AB94" s="118">
        <v>140</v>
      </c>
      <c r="AC94" t="s">
        <v>675</v>
      </c>
      <c r="AD94">
        <v>1963</v>
      </c>
      <c r="AE94" s="7" t="s">
        <v>632</v>
      </c>
      <c r="AF94" s="141">
        <v>0.035659722222222225</v>
      </c>
      <c r="AG94" s="99">
        <f t="shared" si="29"/>
        <v>0.003132167081442444</v>
      </c>
      <c r="AH94">
        <v>84</v>
      </c>
      <c r="AI94" s="3" t="s">
        <v>219</v>
      </c>
      <c r="AJ94">
        <v>1974</v>
      </c>
      <c r="AK94" s="152">
        <v>0.03346064814814815</v>
      </c>
      <c r="AL94" s="2">
        <f t="shared" si="25"/>
        <v>0.0028758614652469403</v>
      </c>
      <c r="AM94" s="13" t="s">
        <v>125</v>
      </c>
      <c r="AN94" s="43"/>
      <c r="AO94">
        <v>84</v>
      </c>
      <c r="AP94" t="s">
        <v>2266</v>
      </c>
      <c r="AR94" s="2">
        <v>0.0358912037037037</v>
      </c>
      <c r="AS94" s="13"/>
      <c r="AT94" s="2">
        <f t="shared" si="33"/>
        <v>0.0030847618138120933</v>
      </c>
      <c r="AV94" s="254">
        <v>84</v>
      </c>
      <c r="AW94" s="263" t="s">
        <v>1237</v>
      </c>
      <c r="AX94" s="263" t="s">
        <v>1329</v>
      </c>
      <c r="AY94" s="248" t="s">
        <v>1241</v>
      </c>
      <c r="AZ94" s="255">
        <v>0.03386574074074074</v>
      </c>
      <c r="BA94" s="259">
        <f t="shared" si="30"/>
        <v>0.002888336097291321</v>
      </c>
      <c r="BB94" s="260"/>
      <c r="BC94" s="260"/>
      <c r="BK94" s="24"/>
      <c r="BL94" s="24"/>
      <c r="BM94" s="24"/>
      <c r="BN94" s="24"/>
      <c r="BO94" s="24"/>
      <c r="BP94" s="24"/>
      <c r="BQ94" s="24"/>
      <c r="BR94" s="24"/>
      <c r="BS94" s="24"/>
      <c r="BT94" s="279">
        <v>90</v>
      </c>
      <c r="BU94" s="280" t="s">
        <v>1909</v>
      </c>
      <c r="BV94" s="315" t="s">
        <v>1919</v>
      </c>
      <c r="BW94" s="280" t="s">
        <v>185</v>
      </c>
      <c r="BX94" s="281">
        <v>0.015532407407407406</v>
      </c>
      <c r="BY94" s="77">
        <f t="shared" si="24"/>
        <v>0.0031647121856983305</v>
      </c>
      <c r="BZ94" s="77">
        <f t="shared" si="20"/>
        <v>0.003276621155652902</v>
      </c>
      <c r="CA94" s="77">
        <f t="shared" si="21"/>
        <v>0.03841838305003027</v>
      </c>
      <c r="CB94" s="2">
        <f t="shared" si="22"/>
        <v>0.039378842626281024</v>
      </c>
      <c r="CC94" s="2">
        <f t="shared" si="23"/>
        <v>0.003358536684544224</v>
      </c>
    </row>
    <row r="95" spans="3:81" ht="25.5">
      <c r="C95">
        <v>63</v>
      </c>
      <c r="D95" s="222"/>
      <c r="E95" s="222"/>
      <c r="F95" s="222"/>
      <c r="G95" t="s">
        <v>1130</v>
      </c>
      <c r="H95">
        <v>1977</v>
      </c>
      <c r="I95" s="215">
        <f t="shared" si="32"/>
        <v>14</v>
      </c>
      <c r="J95" t="s">
        <v>800</v>
      </c>
      <c r="K95" s="174">
        <v>0.0365625</v>
      </c>
      <c r="L95" s="2">
        <f t="shared" si="26"/>
        <v>0.003034232365145228</v>
      </c>
      <c r="M95" s="118">
        <v>210</v>
      </c>
      <c r="N95" t="s">
        <v>725</v>
      </c>
      <c r="O95">
        <v>1949</v>
      </c>
      <c r="P95" s="11">
        <f t="shared" si="27"/>
        <v>44</v>
      </c>
      <c r="Q95" s="13" t="s">
        <v>863</v>
      </c>
      <c r="R95" s="78">
        <v>0.039317129629629625</v>
      </c>
      <c r="S95" s="2">
        <f t="shared" si="31"/>
        <v>0.0032628323344090974</v>
      </c>
      <c r="T95" s="5">
        <f>S95/L109</f>
        <v>1.0359865812747788</v>
      </c>
      <c r="U95" s="5">
        <v>280</v>
      </c>
      <c r="V95" s="60" t="s">
        <v>2279</v>
      </c>
      <c r="W95" s="5">
        <v>1952</v>
      </c>
      <c r="X95" s="2" t="s">
        <v>696</v>
      </c>
      <c r="Y95" s="4">
        <v>0.041365740740740745</v>
      </c>
      <c r="Z95" s="2">
        <f t="shared" si="28"/>
        <v>0.0034328415552481945</v>
      </c>
      <c r="AA95" s="5">
        <f>Z95/S107</f>
        <v>1.0176537585421412</v>
      </c>
      <c r="AB95" s="118">
        <v>141</v>
      </c>
      <c r="AC95" s="270" t="s">
        <v>2030</v>
      </c>
      <c r="AD95" s="47">
        <v>1964</v>
      </c>
      <c r="AE95" s="22" t="s">
        <v>676</v>
      </c>
      <c r="AF95" s="141">
        <v>0.03576388888888889</v>
      </c>
      <c r="AG95" s="99">
        <f t="shared" si="29"/>
        <v>0.0031413165471136486</v>
      </c>
      <c r="AH95">
        <v>85</v>
      </c>
      <c r="AI95" s="3" t="s">
        <v>220</v>
      </c>
      <c r="AJ95">
        <v>1983</v>
      </c>
      <c r="AK95" s="152">
        <v>0.033553240740740745</v>
      </c>
      <c r="AL95" s="2">
        <f t="shared" si="25"/>
        <v>0.002883819573763708</v>
      </c>
      <c r="AM95" s="13" t="s">
        <v>221</v>
      </c>
      <c r="AN95" s="43"/>
      <c r="AO95">
        <v>85</v>
      </c>
      <c r="AP95" s="3" t="s">
        <v>2267</v>
      </c>
      <c r="AQ95">
        <v>1987</v>
      </c>
      <c r="AR95" s="2">
        <v>0.03591435185185186</v>
      </c>
      <c r="AS95" s="13" t="s">
        <v>425</v>
      </c>
      <c r="AT95" s="2">
        <f t="shared" si="33"/>
        <v>0.0030867513409412856</v>
      </c>
      <c r="AV95" s="254">
        <v>85</v>
      </c>
      <c r="AW95" s="263" t="s">
        <v>1237</v>
      </c>
      <c r="AX95" s="248" t="s">
        <v>1330</v>
      </c>
      <c r="AY95" s="248" t="s">
        <v>1331</v>
      </c>
      <c r="AZ95" s="255">
        <v>0.034027777777777775</v>
      </c>
      <c r="BA95" s="259">
        <f t="shared" si="30"/>
        <v>0.002902155887230514</v>
      </c>
      <c r="BB95" s="260"/>
      <c r="BC95" s="260"/>
      <c r="BK95" s="24"/>
      <c r="BL95" s="24"/>
      <c r="BM95" s="24"/>
      <c r="BN95" s="24"/>
      <c r="BO95" s="24"/>
      <c r="BP95" s="24"/>
      <c r="BQ95" s="24"/>
      <c r="BR95" s="24"/>
      <c r="BS95" s="24"/>
      <c r="BT95" s="279">
        <v>91</v>
      </c>
      <c r="BU95" s="280" t="s">
        <v>1909</v>
      </c>
      <c r="BV95" s="280" t="s">
        <v>1920</v>
      </c>
      <c r="BW95" s="280" t="s">
        <v>1236</v>
      </c>
      <c r="BX95" s="281">
        <v>0.01554398148148148</v>
      </c>
      <c r="BY95" s="77">
        <f t="shared" si="24"/>
        <v>0.003167070391499894</v>
      </c>
      <c r="BZ95" s="77">
        <f t="shared" si="20"/>
        <v>0.0032790627511489175</v>
      </c>
      <c r="CA95" s="77">
        <f t="shared" si="21"/>
        <v>0.03844701075722105</v>
      </c>
      <c r="CB95" s="2">
        <f t="shared" si="22"/>
        <v>0.03940818602615158</v>
      </c>
      <c r="CC95" s="2">
        <f t="shared" si="23"/>
        <v>0.00336103931992764</v>
      </c>
    </row>
    <row r="96" spans="1:81" ht="12.75">
      <c r="A96">
        <v>118</v>
      </c>
      <c r="B96">
        <v>76</v>
      </c>
      <c r="D96" s="222"/>
      <c r="E96" s="222"/>
      <c r="F96" s="222"/>
      <c r="G96" s="3" t="s">
        <v>60</v>
      </c>
      <c r="H96">
        <v>1946</v>
      </c>
      <c r="I96" s="11">
        <f t="shared" si="32"/>
        <v>45</v>
      </c>
      <c r="J96" s="217" t="s">
        <v>2077</v>
      </c>
      <c r="K96" s="174">
        <v>0.03673611111111111</v>
      </c>
      <c r="L96" s="2">
        <f t="shared" si="26"/>
        <v>0.003048639926233287</v>
      </c>
      <c r="M96" s="118">
        <v>213</v>
      </c>
      <c r="N96" s="3" t="s">
        <v>864</v>
      </c>
      <c r="O96">
        <v>1954</v>
      </c>
      <c r="P96" s="11">
        <f t="shared" si="27"/>
        <v>39</v>
      </c>
      <c r="Q96" s="13" t="s">
        <v>696</v>
      </c>
      <c r="R96" s="78">
        <v>0.039467592592592596</v>
      </c>
      <c r="S96" s="2">
        <f t="shared" si="31"/>
        <v>0.0032753188873520826</v>
      </c>
      <c r="T96" s="5"/>
      <c r="U96" s="160">
        <v>282</v>
      </c>
      <c r="V96" s="165" t="s">
        <v>921</v>
      </c>
      <c r="W96" s="160">
        <v>1975</v>
      </c>
      <c r="X96" s="46" t="s">
        <v>837</v>
      </c>
      <c r="Y96" s="173">
        <v>0.04138888888888889</v>
      </c>
      <c r="Z96" s="50">
        <f t="shared" si="28"/>
        <v>0.0034347625633932687</v>
      </c>
      <c r="AA96" s="165">
        <f>Z96/S143</f>
        <v>0.8596153846153848</v>
      </c>
      <c r="AB96" s="118">
        <v>142</v>
      </c>
      <c r="AC96" s="127" t="s">
        <v>330</v>
      </c>
      <c r="AD96">
        <v>1975</v>
      </c>
      <c r="AE96" s="7" t="s">
        <v>2199</v>
      </c>
      <c r="AF96" s="141">
        <v>0.03585648148148148</v>
      </c>
      <c r="AG96" s="99">
        <f t="shared" si="29"/>
        <v>0.0031494494054880528</v>
      </c>
      <c r="AH96">
        <v>86</v>
      </c>
      <c r="AI96" t="s">
        <v>2201</v>
      </c>
      <c r="AJ96">
        <v>1962</v>
      </c>
      <c r="AK96" s="152">
        <v>0.03365740740740741</v>
      </c>
      <c r="AL96" s="2">
        <f t="shared" si="25"/>
        <v>0.0028927724458450714</v>
      </c>
      <c r="AM96" s="13" t="s">
        <v>222</v>
      </c>
      <c r="AN96" s="43"/>
      <c r="AO96">
        <v>86</v>
      </c>
      <c r="AP96" t="s">
        <v>2268</v>
      </c>
      <c r="AQ96">
        <v>1975</v>
      </c>
      <c r="AR96" s="2">
        <v>0.0359375</v>
      </c>
      <c r="AS96" s="13" t="s">
        <v>2194</v>
      </c>
      <c r="AT96" s="2">
        <f t="shared" si="33"/>
        <v>0.003088740868070477</v>
      </c>
      <c r="AV96" s="254">
        <v>86</v>
      </c>
      <c r="AW96" s="248" t="s">
        <v>1237</v>
      </c>
      <c r="AX96" s="248" t="s">
        <v>1332</v>
      </c>
      <c r="AY96" s="248" t="s">
        <v>1306</v>
      </c>
      <c r="AZ96" s="255">
        <v>0.03415509259259259</v>
      </c>
      <c r="BA96" s="259">
        <f t="shared" si="30"/>
        <v>0.0029130142936113087</v>
      </c>
      <c r="BB96" s="260"/>
      <c r="BC96" s="260"/>
      <c r="BK96" s="24"/>
      <c r="BL96" s="24"/>
      <c r="BM96" s="24"/>
      <c r="BN96" s="24"/>
      <c r="BO96" s="24"/>
      <c r="BP96" s="24"/>
      <c r="BQ96" s="24"/>
      <c r="BR96" s="24"/>
      <c r="BS96" s="24"/>
      <c r="BT96" s="279">
        <v>92</v>
      </c>
      <c r="BU96" s="280" t="s">
        <v>1908</v>
      </c>
      <c r="BV96" s="280" t="s">
        <v>1711</v>
      </c>
      <c r="BW96" s="280" t="s">
        <v>1227</v>
      </c>
      <c r="BX96" s="281">
        <v>0.015555555555555553</v>
      </c>
      <c r="BY96" s="77">
        <f t="shared" si="24"/>
        <v>0.003169428597301457</v>
      </c>
      <c r="BZ96" s="77">
        <f t="shared" si="20"/>
        <v>0.003281504346644933</v>
      </c>
      <c r="CA96" s="77">
        <f t="shared" si="21"/>
        <v>0.038475638464411835</v>
      </c>
      <c r="CB96" s="2">
        <f t="shared" si="22"/>
        <v>0.039437529426022126</v>
      </c>
      <c r="CC96" s="2">
        <f t="shared" si="23"/>
        <v>0.003363541955311056</v>
      </c>
    </row>
    <row r="97" spans="4:81" ht="12.75">
      <c r="D97" s="222"/>
      <c r="E97" s="222"/>
      <c r="F97" s="222"/>
      <c r="G97" t="s">
        <v>1085</v>
      </c>
      <c r="H97">
        <v>1959</v>
      </c>
      <c r="I97" s="11">
        <f t="shared" si="32"/>
        <v>32</v>
      </c>
      <c r="J97" s="13" t="s">
        <v>1074</v>
      </c>
      <c r="K97" s="174">
        <v>0.03706018518518519</v>
      </c>
      <c r="L97" s="2">
        <f t="shared" si="26"/>
        <v>0.003075534040264331</v>
      </c>
      <c r="M97" s="136">
        <v>215</v>
      </c>
      <c r="N97" s="46" t="s">
        <v>878</v>
      </c>
      <c r="O97" s="46">
        <v>1981</v>
      </c>
      <c r="P97" s="11">
        <f t="shared" si="27"/>
        <v>12</v>
      </c>
      <c r="Q97" s="51" t="s">
        <v>888</v>
      </c>
      <c r="R97" s="137">
        <v>0.03957175925925926</v>
      </c>
      <c r="S97" s="50">
        <f t="shared" si="31"/>
        <v>0.0032839634240049175</v>
      </c>
      <c r="T97" s="160"/>
      <c r="U97" s="160">
        <v>286</v>
      </c>
      <c r="V97" s="166" t="s">
        <v>927</v>
      </c>
      <c r="W97" s="160">
        <v>1980</v>
      </c>
      <c r="X97" s="46" t="s">
        <v>894</v>
      </c>
      <c r="Y97" s="173">
        <v>0.041608796296296297</v>
      </c>
      <c r="Z97" s="50">
        <f t="shared" si="28"/>
        <v>0.0034530121407714766</v>
      </c>
      <c r="AA97" s="165">
        <f>Z97/S149</f>
        <v>0.8370197904540163</v>
      </c>
      <c r="AB97" s="118">
        <v>143</v>
      </c>
      <c r="AC97" s="301" t="s">
        <v>1281</v>
      </c>
      <c r="AD97" s="44">
        <v>1985</v>
      </c>
      <c r="AE97" s="7" t="s">
        <v>611</v>
      </c>
      <c r="AF97" s="141">
        <v>0.035925925925925924</v>
      </c>
      <c r="AG97" s="99">
        <f t="shared" si="29"/>
        <v>0.003155549049268856</v>
      </c>
      <c r="AH97">
        <v>87</v>
      </c>
      <c r="AI97" t="s">
        <v>2200</v>
      </c>
      <c r="AJ97">
        <v>1988</v>
      </c>
      <c r="AK97" s="152">
        <v>0.033680555555555554</v>
      </c>
      <c r="AL97" s="2">
        <f t="shared" si="25"/>
        <v>0.0028947619729742633</v>
      </c>
      <c r="AM97" s="13" t="s">
        <v>223</v>
      </c>
      <c r="AN97" s="43"/>
      <c r="AO97">
        <v>87</v>
      </c>
      <c r="AP97" t="s">
        <v>2269</v>
      </c>
      <c r="AQ97">
        <v>1977</v>
      </c>
      <c r="AR97" s="2">
        <v>0.03594907407407407</v>
      </c>
      <c r="AS97" s="13" t="s">
        <v>2194</v>
      </c>
      <c r="AT97" s="2">
        <f t="shared" si="33"/>
        <v>0.003089735631635073</v>
      </c>
      <c r="AV97" s="254">
        <v>87</v>
      </c>
      <c r="AW97" s="248" t="s">
        <v>1269</v>
      </c>
      <c r="AX97" s="268" t="s">
        <v>1333</v>
      </c>
      <c r="AY97" s="248" t="s">
        <v>1311</v>
      </c>
      <c r="AZ97" s="255">
        <v>0.03422453703703703</v>
      </c>
      <c r="BA97" s="259">
        <f t="shared" si="30"/>
        <v>0.002918937060728105</v>
      </c>
      <c r="BB97" s="260">
        <f>BA97/AT132</f>
        <v>0.8921563835256241</v>
      </c>
      <c r="BC97" s="260"/>
      <c r="BK97" s="24"/>
      <c r="BL97" s="24"/>
      <c r="BM97" s="24"/>
      <c r="BN97" s="24"/>
      <c r="BO97" s="24"/>
      <c r="BP97" s="24"/>
      <c r="BQ97" s="24"/>
      <c r="BR97" s="24"/>
      <c r="BS97" s="24"/>
      <c r="BT97" s="279">
        <v>93</v>
      </c>
      <c r="BU97" s="280" t="s">
        <v>1909</v>
      </c>
      <c r="BV97" s="315" t="s">
        <v>1921</v>
      </c>
      <c r="BW97" s="280" t="s">
        <v>1655</v>
      </c>
      <c r="BX97" s="281">
        <v>0.015578703703703704</v>
      </c>
      <c r="BY97" s="77">
        <f t="shared" si="24"/>
        <v>0.0031741450089045847</v>
      </c>
      <c r="BZ97" s="77">
        <f t="shared" si="20"/>
        <v>0.0032863875376369645</v>
      </c>
      <c r="CA97" s="77">
        <f t="shared" si="21"/>
        <v>0.038532893878793405</v>
      </c>
      <c r="CB97" s="2">
        <f t="shared" si="22"/>
        <v>0.039496216225763235</v>
      </c>
      <c r="CC97" s="2">
        <f t="shared" si="23"/>
        <v>0.003368547226077888</v>
      </c>
    </row>
    <row r="98" spans="1:81" ht="25.5">
      <c r="A98" s="46"/>
      <c r="B98">
        <v>87</v>
      </c>
      <c r="D98" s="222"/>
      <c r="E98" s="222"/>
      <c r="F98" s="222"/>
      <c r="G98" t="s">
        <v>808</v>
      </c>
      <c r="H98">
        <v>1937</v>
      </c>
      <c r="I98" s="11">
        <f aca="true" t="shared" si="34" ref="I98:I105">1991-H98</f>
        <v>54</v>
      </c>
      <c r="J98" s="13" t="s">
        <v>1067</v>
      </c>
      <c r="K98" s="174">
        <v>0.03746527777777778</v>
      </c>
      <c r="L98" s="2">
        <f t="shared" si="26"/>
        <v>0.003109151682803135</v>
      </c>
      <c r="M98" s="118">
        <v>216</v>
      </c>
      <c r="N98" t="s">
        <v>866</v>
      </c>
      <c r="O98">
        <v>1977</v>
      </c>
      <c r="P98" s="11">
        <f t="shared" si="27"/>
        <v>16</v>
      </c>
      <c r="Q98" s="13" t="s">
        <v>811</v>
      </c>
      <c r="R98" s="78">
        <v>0.03958333333333333</v>
      </c>
      <c r="S98" s="2">
        <f t="shared" si="31"/>
        <v>0.0032849239280774547</v>
      </c>
      <c r="T98" s="5"/>
      <c r="U98" s="46">
        <v>295</v>
      </c>
      <c r="V98" s="47" t="s">
        <v>995</v>
      </c>
      <c r="W98" s="46">
        <v>1981</v>
      </c>
      <c r="X98" s="50" t="s">
        <v>837</v>
      </c>
      <c r="Y98" s="173">
        <v>0.042013888888888885</v>
      </c>
      <c r="Z98" s="50">
        <f t="shared" si="28"/>
        <v>0.0034866297833102806</v>
      </c>
      <c r="AA98" s="5"/>
      <c r="AB98" s="118">
        <v>147</v>
      </c>
      <c r="AC98" s="125" t="s">
        <v>874</v>
      </c>
      <c r="AD98" s="44">
        <v>1987</v>
      </c>
      <c r="AE98" s="7" t="s">
        <v>677</v>
      </c>
      <c r="AF98" s="141">
        <v>0.03621527777777778</v>
      </c>
      <c r="AG98" s="99">
        <f t="shared" si="29"/>
        <v>0.003180964231688869</v>
      </c>
      <c r="AH98">
        <v>88</v>
      </c>
      <c r="AI98" t="s">
        <v>224</v>
      </c>
      <c r="AJ98">
        <v>1979</v>
      </c>
      <c r="AK98" s="152">
        <v>0.033796296296296297</v>
      </c>
      <c r="AL98" s="2">
        <f t="shared" si="25"/>
        <v>0.0029047096086202233</v>
      </c>
      <c r="AM98" s="13" t="s">
        <v>556</v>
      </c>
      <c r="AN98" s="43"/>
      <c r="AO98">
        <v>88</v>
      </c>
      <c r="AP98" t="s">
        <v>2270</v>
      </c>
      <c r="AQ98">
        <v>1953</v>
      </c>
      <c r="AR98" s="2">
        <v>0.03599537037037037</v>
      </c>
      <c r="AS98" s="13" t="s">
        <v>2194</v>
      </c>
      <c r="AT98" s="2">
        <f t="shared" si="33"/>
        <v>0.003093714685893457</v>
      </c>
      <c r="AV98" s="254">
        <v>88</v>
      </c>
      <c r="AW98" s="248" t="s">
        <v>1208</v>
      </c>
      <c r="AX98" s="248" t="s">
        <v>1334</v>
      </c>
      <c r="AY98" s="248" t="s">
        <v>1316</v>
      </c>
      <c r="AZ98" s="255">
        <v>0.034305555555555554</v>
      </c>
      <c r="BA98" s="259">
        <f t="shared" si="30"/>
        <v>0.002925846955697702</v>
      </c>
      <c r="BB98" s="260"/>
      <c r="BC98" s="260"/>
      <c r="BK98" s="24"/>
      <c r="BL98" s="24"/>
      <c r="BM98" s="24"/>
      <c r="BN98" s="24"/>
      <c r="BO98" s="24"/>
      <c r="BP98" s="24"/>
      <c r="BQ98" s="24"/>
      <c r="BR98" s="24"/>
      <c r="BS98" s="24"/>
      <c r="BT98" s="279">
        <v>93</v>
      </c>
      <c r="BU98" s="280" t="s">
        <v>1908</v>
      </c>
      <c r="BV98" s="280" t="s">
        <v>1712</v>
      </c>
      <c r="BW98" s="280" t="s">
        <v>1713</v>
      </c>
      <c r="BX98" s="281">
        <v>0.015578703703703704</v>
      </c>
      <c r="BY98" s="77">
        <f t="shared" si="24"/>
        <v>0.0031741450089045847</v>
      </c>
      <c r="BZ98" s="77">
        <f t="shared" si="20"/>
        <v>0.0032863875376369645</v>
      </c>
      <c r="CA98" s="77">
        <f t="shared" si="21"/>
        <v>0.038532893878793405</v>
      </c>
      <c r="CB98" s="2">
        <f t="shared" si="22"/>
        <v>0.039496216225763235</v>
      </c>
      <c r="CC98" s="2">
        <f t="shared" si="23"/>
        <v>0.003368547226077888</v>
      </c>
    </row>
    <row r="99" spans="1:81" ht="25.5">
      <c r="A99">
        <v>127</v>
      </c>
      <c r="B99" s="46"/>
      <c r="C99" s="46"/>
      <c r="D99" s="46"/>
      <c r="E99" s="46"/>
      <c r="F99" s="47">
        <v>1</v>
      </c>
      <c r="G99" s="122" t="s">
        <v>873</v>
      </c>
      <c r="H99" s="45">
        <v>1933</v>
      </c>
      <c r="I99" s="51">
        <f t="shared" si="34"/>
        <v>58</v>
      </c>
      <c r="J99" s="79" t="s">
        <v>781</v>
      </c>
      <c r="K99" s="226">
        <v>0.0375</v>
      </c>
      <c r="L99" s="2">
        <f t="shared" si="26"/>
        <v>0.0031120331950207467</v>
      </c>
      <c r="M99" s="118">
        <v>217</v>
      </c>
      <c r="N99" s="3" t="s">
        <v>734</v>
      </c>
      <c r="O99">
        <v>1948</v>
      </c>
      <c r="P99" s="11">
        <f t="shared" si="27"/>
        <v>45</v>
      </c>
      <c r="Q99" s="13" t="s">
        <v>696</v>
      </c>
      <c r="R99" s="78">
        <v>0.039641203703703706</v>
      </c>
      <c r="S99" s="2">
        <f t="shared" si="31"/>
        <v>0.0032897264484401416</v>
      </c>
      <c r="T99" s="5"/>
      <c r="U99">
        <v>299</v>
      </c>
      <c r="V99" t="s">
        <v>996</v>
      </c>
      <c r="W99">
        <v>1979</v>
      </c>
      <c r="X99" t="s">
        <v>696</v>
      </c>
      <c r="Y99" s="4">
        <v>0.0422800925925926</v>
      </c>
      <c r="Z99" s="2">
        <f t="shared" si="28"/>
        <v>0.0035087213769786386</v>
      </c>
      <c r="AA99" s="5"/>
      <c r="AB99" s="118">
        <v>148</v>
      </c>
      <c r="AC99" s="68" t="s">
        <v>680</v>
      </c>
      <c r="AD99" s="70">
        <v>1959</v>
      </c>
      <c r="AE99" s="13" t="s">
        <v>681</v>
      </c>
      <c r="AF99" s="141">
        <v>0.03629629629629629</v>
      </c>
      <c r="AG99" s="99">
        <f t="shared" si="29"/>
        <v>0.003188080482766473</v>
      </c>
      <c r="AH99">
        <v>89</v>
      </c>
      <c r="AI99" s="122" t="s">
        <v>226</v>
      </c>
      <c r="AJ99">
        <v>1985</v>
      </c>
      <c r="AK99" s="152">
        <v>0.03381944444444445</v>
      </c>
      <c r="AL99" s="2">
        <f t="shared" si="25"/>
        <v>0.0029066991357494156</v>
      </c>
      <c r="AM99" s="66" t="s">
        <v>227</v>
      </c>
      <c r="AN99" s="3">
        <f>AL99/AG97</f>
        <v>0.9211389493130842</v>
      </c>
      <c r="AO99">
        <v>89</v>
      </c>
      <c r="AP99" t="s">
        <v>2271</v>
      </c>
      <c r="AQ99">
        <v>1985</v>
      </c>
      <c r="AR99" s="2">
        <v>0.03603009259259259</v>
      </c>
      <c r="AS99" s="13" t="s">
        <v>2272</v>
      </c>
      <c r="AT99" s="2">
        <f t="shared" si="33"/>
        <v>0.003096698976587245</v>
      </c>
      <c r="AV99" s="254">
        <v>89</v>
      </c>
      <c r="AW99" s="266" t="s">
        <v>1317</v>
      </c>
      <c r="AX99" s="267" t="s">
        <v>1335</v>
      </c>
      <c r="AY99" s="248" t="s">
        <v>1336</v>
      </c>
      <c r="AZ99" s="255">
        <v>0.0343287037037037</v>
      </c>
      <c r="BA99" s="259">
        <f t="shared" si="30"/>
        <v>0.002927821211403301</v>
      </c>
      <c r="BB99" s="260"/>
      <c r="BC99" s="260"/>
      <c r="BK99" s="24"/>
      <c r="BL99" s="24"/>
      <c r="BM99" s="24"/>
      <c r="BN99" s="24"/>
      <c r="BO99" s="24"/>
      <c r="BP99" s="24"/>
      <c r="BQ99" s="24"/>
      <c r="BR99" s="24"/>
      <c r="BS99" s="24"/>
      <c r="BT99" s="279">
        <v>95</v>
      </c>
      <c r="BU99" s="280" t="s">
        <v>1909</v>
      </c>
      <c r="BV99" s="280" t="s">
        <v>1922</v>
      </c>
      <c r="BW99" s="280" t="s">
        <v>1247</v>
      </c>
      <c r="BX99" s="281">
        <v>0.015601851851851851</v>
      </c>
      <c r="BY99" s="77">
        <f t="shared" si="24"/>
        <v>0.003178861420507712</v>
      </c>
      <c r="BZ99" s="77">
        <f t="shared" si="20"/>
        <v>0.0032912707286289955</v>
      </c>
      <c r="CA99" s="77">
        <f t="shared" si="21"/>
        <v>0.03859014929317497</v>
      </c>
      <c r="CB99" s="2">
        <f t="shared" si="22"/>
        <v>0.03955490302550434</v>
      </c>
      <c r="CC99" s="2">
        <f t="shared" si="23"/>
        <v>0.0033735524968447196</v>
      </c>
    </row>
    <row r="100" spans="7:81" ht="12" customHeight="1">
      <c r="G100" s="6" t="s">
        <v>1075</v>
      </c>
      <c r="H100">
        <v>1956</v>
      </c>
      <c r="I100" s="11">
        <f t="shared" si="34"/>
        <v>35</v>
      </c>
      <c r="J100" t="s">
        <v>1079</v>
      </c>
      <c r="K100" s="174">
        <v>0.037627314814814815</v>
      </c>
      <c r="L100" s="2">
        <f t="shared" si="26"/>
        <v>0.0031225987398186567</v>
      </c>
      <c r="M100" s="118">
        <v>218</v>
      </c>
      <c r="N100" t="s">
        <v>869</v>
      </c>
      <c r="O100">
        <v>1950</v>
      </c>
      <c r="P100" s="11">
        <f t="shared" si="27"/>
        <v>43</v>
      </c>
      <c r="Q100" s="13" t="s">
        <v>665</v>
      </c>
      <c r="R100" s="78">
        <v>0.039641203703703706</v>
      </c>
      <c r="S100" s="2">
        <f t="shared" si="31"/>
        <v>0.0032897264484401416</v>
      </c>
      <c r="T100" s="5"/>
      <c r="U100">
        <v>300</v>
      </c>
      <c r="V100" t="s">
        <v>997</v>
      </c>
      <c r="W100">
        <v>1981</v>
      </c>
      <c r="X100" t="s">
        <v>831</v>
      </c>
      <c r="Y100" s="4">
        <v>0.04230324074074074</v>
      </c>
      <c r="Z100" s="2">
        <f t="shared" si="28"/>
        <v>0.0035106423851237125</v>
      </c>
      <c r="AA100" s="5"/>
      <c r="AB100" s="118">
        <v>150</v>
      </c>
      <c r="AC100" s="71" t="s">
        <v>678</v>
      </c>
      <c r="AD100" s="73">
        <v>1982</v>
      </c>
      <c r="AE100" s="7" t="s">
        <v>679</v>
      </c>
      <c r="AF100" s="141">
        <v>0.03629629629629629</v>
      </c>
      <c r="AG100" s="99">
        <f t="shared" si="29"/>
        <v>0.003188080482766473</v>
      </c>
      <c r="AH100">
        <v>90</v>
      </c>
      <c r="AI100" s="3" t="s">
        <v>228</v>
      </c>
      <c r="AJ100">
        <v>1961</v>
      </c>
      <c r="AK100" s="152">
        <v>0.0338425925925926</v>
      </c>
      <c r="AL100" s="2">
        <f t="shared" si="25"/>
        <v>0.0029086886628786075</v>
      </c>
      <c r="AM100" s="13" t="s">
        <v>557</v>
      </c>
      <c r="AN100" s="43"/>
      <c r="AO100">
        <v>90</v>
      </c>
      <c r="AP100" t="s">
        <v>1199</v>
      </c>
      <c r="AQ100">
        <v>1950</v>
      </c>
      <c r="AR100" s="2">
        <v>0.036041666666666666</v>
      </c>
      <c r="AS100" t="s">
        <v>2204</v>
      </c>
      <c r="AV100" s="254">
        <v>90</v>
      </c>
      <c r="AW100" s="296" t="s">
        <v>1221</v>
      </c>
      <c r="AX100" s="263" t="s">
        <v>1337</v>
      </c>
      <c r="AY100" s="248" t="s">
        <v>171</v>
      </c>
      <c r="AZ100" s="255">
        <v>0.03443287037037037</v>
      </c>
      <c r="BA100" s="259">
        <f t="shared" si="30"/>
        <v>0.0029367053620784965</v>
      </c>
      <c r="BB100" s="260"/>
      <c r="BC100" s="260"/>
      <c r="BK100" s="24"/>
      <c r="BL100" s="24"/>
      <c r="BM100" s="24"/>
      <c r="BN100" s="24"/>
      <c r="BO100" s="24"/>
      <c r="BP100" s="24"/>
      <c r="BQ100" s="24"/>
      <c r="BR100" s="24"/>
      <c r="BS100" s="24"/>
      <c r="BT100" s="279">
        <v>96</v>
      </c>
      <c r="BU100" s="280" t="s">
        <v>1908</v>
      </c>
      <c r="BV100" s="280" t="s">
        <v>1714</v>
      </c>
      <c r="BW100" s="280" t="s">
        <v>1250</v>
      </c>
      <c r="BX100" s="281">
        <v>0.015613425925925926</v>
      </c>
      <c r="BY100" s="77">
        <f t="shared" si="24"/>
        <v>0.0031812196263092756</v>
      </c>
      <c r="BZ100" s="77">
        <f t="shared" si="20"/>
        <v>0.003293712324125011</v>
      </c>
      <c r="CA100" s="77">
        <f t="shared" si="21"/>
        <v>0.03861877700036575</v>
      </c>
      <c r="CB100" s="2">
        <f t="shared" si="22"/>
        <v>0.03958424642537489</v>
      </c>
      <c r="CC100" s="2">
        <f t="shared" si="23"/>
        <v>0.0033760551322281358</v>
      </c>
    </row>
    <row r="101" spans="1:81" ht="12.75">
      <c r="A101">
        <v>127</v>
      </c>
      <c r="C101">
        <v>70</v>
      </c>
      <c r="D101" s="222"/>
      <c r="E101" s="222"/>
      <c r="F101" s="222"/>
      <c r="G101" t="s">
        <v>1131</v>
      </c>
      <c r="H101">
        <v>1975</v>
      </c>
      <c r="I101" s="11">
        <f t="shared" si="34"/>
        <v>16</v>
      </c>
      <c r="J101" s="11" t="s">
        <v>2064</v>
      </c>
      <c r="K101" s="174">
        <v>0.03767361111111111</v>
      </c>
      <c r="L101" s="2">
        <f t="shared" si="26"/>
        <v>0.0031264407561088056</v>
      </c>
      <c r="M101" s="118">
        <v>219</v>
      </c>
      <c r="N101" t="s">
        <v>870</v>
      </c>
      <c r="O101">
        <v>1980</v>
      </c>
      <c r="P101" s="11">
        <f t="shared" si="27"/>
        <v>13</v>
      </c>
      <c r="Q101" s="13" t="s">
        <v>831</v>
      </c>
      <c r="R101" s="78">
        <v>0.03975694444444445</v>
      </c>
      <c r="S101" s="2">
        <f t="shared" si="31"/>
        <v>0.003299331489165514</v>
      </c>
      <c r="T101" s="5"/>
      <c r="U101" s="5">
        <v>303</v>
      </c>
      <c r="V101" s="165" t="s">
        <v>928</v>
      </c>
      <c r="W101" s="160">
        <v>1978</v>
      </c>
      <c r="X101" s="46" t="s">
        <v>837</v>
      </c>
      <c r="Y101" s="4">
        <v>0.04245370370370371</v>
      </c>
      <c r="Z101" s="50">
        <f t="shared" si="28"/>
        <v>0.0035231289380666976</v>
      </c>
      <c r="AA101" s="165">
        <f>Z101/S150</f>
        <v>0.8534201954397393</v>
      </c>
      <c r="AB101" s="118">
        <v>153</v>
      </c>
      <c r="AC101" s="3" t="s">
        <v>216</v>
      </c>
      <c r="AD101" s="3">
        <v>1988</v>
      </c>
      <c r="AE101" s="7" t="s">
        <v>615</v>
      </c>
      <c r="AF101" s="141">
        <v>0.036423611111111115</v>
      </c>
      <c r="AG101" s="99">
        <f t="shared" si="29"/>
        <v>0.0031992631630312794</v>
      </c>
      <c r="AH101">
        <v>91</v>
      </c>
      <c r="AI101" t="s">
        <v>421</v>
      </c>
      <c r="AJ101">
        <v>1966</v>
      </c>
      <c r="AK101" s="152">
        <v>0.03391203703703704</v>
      </c>
      <c r="AL101" s="2">
        <f t="shared" si="25"/>
        <v>0.002914657244266183</v>
      </c>
      <c r="AM101" s="13" t="s">
        <v>125</v>
      </c>
      <c r="AN101" s="43"/>
      <c r="AO101">
        <v>91</v>
      </c>
      <c r="AP101" t="s">
        <v>2274</v>
      </c>
      <c r="AQ101">
        <v>1964</v>
      </c>
      <c r="AR101" s="2">
        <v>0.03605324074074074</v>
      </c>
      <c r="AS101" s="13" t="s">
        <v>2204</v>
      </c>
      <c r="AT101" s="2">
        <f aca="true" t="shared" si="35" ref="AT101:AT123">AR101/11.635</f>
        <v>0.0030986885037164367</v>
      </c>
      <c r="AV101" s="254">
        <v>91</v>
      </c>
      <c r="AW101" s="248" t="s">
        <v>1237</v>
      </c>
      <c r="AX101" s="248" t="s">
        <v>1338</v>
      </c>
      <c r="AY101" s="248" t="s">
        <v>1271</v>
      </c>
      <c r="AZ101" s="255">
        <v>0.034525462962962966</v>
      </c>
      <c r="BA101" s="259">
        <f t="shared" si="30"/>
        <v>0.0029446023849008926</v>
      </c>
      <c r="BB101" s="260"/>
      <c r="BC101" s="260"/>
      <c r="BK101" s="24"/>
      <c r="BL101" s="24"/>
      <c r="BM101" s="24"/>
      <c r="BN101" s="24"/>
      <c r="BO101" s="24"/>
      <c r="BP101" s="24"/>
      <c r="BQ101" s="24"/>
      <c r="BR101" s="24"/>
      <c r="BS101" s="24"/>
      <c r="BT101" s="279">
        <v>97</v>
      </c>
      <c r="BU101" s="280" t="s">
        <v>1908</v>
      </c>
      <c r="BV101" s="263" t="s">
        <v>1715</v>
      </c>
      <c r="BW101" s="280" t="s">
        <v>1451</v>
      </c>
      <c r="BX101" s="281">
        <v>0.015625</v>
      </c>
      <c r="BY101" s="77">
        <f t="shared" si="24"/>
        <v>0.0031835778321108394</v>
      </c>
      <c r="BZ101" s="77">
        <f t="shared" si="20"/>
        <v>0.003296153919621027</v>
      </c>
      <c r="CA101" s="77">
        <f t="shared" si="21"/>
        <v>0.03864740470755654</v>
      </c>
      <c r="CB101" s="2">
        <f t="shared" si="22"/>
        <v>0.039613589825245446</v>
      </c>
      <c r="CC101" s="2">
        <f t="shared" si="23"/>
        <v>0.003378557767611552</v>
      </c>
    </row>
    <row r="102" spans="4:81" ht="12.75">
      <c r="D102" s="222"/>
      <c r="E102" s="222"/>
      <c r="F102" s="222"/>
      <c r="G102" s="6" t="s">
        <v>1075</v>
      </c>
      <c r="H102">
        <v>1956</v>
      </c>
      <c r="I102" s="11">
        <f t="shared" si="34"/>
        <v>35</v>
      </c>
      <c r="J102" s="13" t="s">
        <v>1079</v>
      </c>
      <c r="K102" s="174">
        <v>0.03771990740740741</v>
      </c>
      <c r="L102" s="2">
        <f t="shared" si="26"/>
        <v>0.003130282772398955</v>
      </c>
      <c r="M102" s="118">
        <v>220</v>
      </c>
      <c r="N102" t="s">
        <v>738</v>
      </c>
      <c r="O102">
        <v>1939</v>
      </c>
      <c r="P102" s="11">
        <f t="shared" si="27"/>
        <v>54</v>
      </c>
      <c r="Q102" s="13" t="s">
        <v>871</v>
      </c>
      <c r="R102" s="78">
        <v>0.04003472222222222</v>
      </c>
      <c r="S102" s="2">
        <f t="shared" si="31"/>
        <v>0.0033223835869064084</v>
      </c>
      <c r="T102" s="60">
        <f>S102/L130</f>
        <v>0.9849088838268792</v>
      </c>
      <c r="U102" s="5">
        <v>305</v>
      </c>
      <c r="V102" s="165" t="s">
        <v>389</v>
      </c>
      <c r="W102" s="160">
        <v>1951</v>
      </c>
      <c r="X102" s="46" t="s">
        <v>886</v>
      </c>
      <c r="Y102" s="4">
        <v>0.04255787037037037</v>
      </c>
      <c r="Z102" s="50">
        <f t="shared" si="28"/>
        <v>0.0035317734747195326</v>
      </c>
      <c r="AA102" s="160">
        <f>Z102/S138</f>
        <v>0.9038839724680432</v>
      </c>
      <c r="AB102" s="118">
        <v>155</v>
      </c>
      <c r="AC102" s="6" t="s">
        <v>682</v>
      </c>
      <c r="AD102">
        <v>1946</v>
      </c>
      <c r="AE102" s="13" t="s">
        <v>683</v>
      </c>
      <c r="AF102" s="141">
        <v>0.03664351851851852</v>
      </c>
      <c r="AG102" s="99">
        <f t="shared" si="29"/>
        <v>0.0032185787016704892</v>
      </c>
      <c r="AH102">
        <v>92</v>
      </c>
      <c r="AI102" t="s">
        <v>2239</v>
      </c>
      <c r="AJ102">
        <v>1961</v>
      </c>
      <c r="AK102" s="152">
        <v>0.03387731481481481</v>
      </c>
      <c r="AL102" s="2">
        <f t="shared" si="25"/>
        <v>0.002911672953572395</v>
      </c>
      <c r="AM102" s="13" t="s">
        <v>230</v>
      </c>
      <c r="AN102" s="43"/>
      <c r="AO102">
        <v>92</v>
      </c>
      <c r="AP102" t="s">
        <v>2275</v>
      </c>
      <c r="AQ102">
        <v>1989</v>
      </c>
      <c r="AR102" s="2">
        <v>0.03615740740740741</v>
      </c>
      <c r="AS102" s="13" t="s">
        <v>2276</v>
      </c>
      <c r="AT102" s="2">
        <f t="shared" si="35"/>
        <v>0.0031076413757978004</v>
      </c>
      <c r="AV102" s="254">
        <v>92</v>
      </c>
      <c r="AW102" s="248" t="s">
        <v>1221</v>
      </c>
      <c r="AX102" s="248" t="s">
        <v>1339</v>
      </c>
      <c r="AY102" s="248" t="s">
        <v>1227</v>
      </c>
      <c r="AZ102" s="255">
        <v>0.034571759259259253</v>
      </c>
      <c r="BA102" s="259">
        <f t="shared" si="30"/>
        <v>0.00294855089631209</v>
      </c>
      <c r="BB102" s="260"/>
      <c r="BC102" s="260"/>
      <c r="BK102" s="24"/>
      <c r="BL102" s="24"/>
      <c r="BM102" s="24"/>
      <c r="BN102" s="24"/>
      <c r="BO102" s="24"/>
      <c r="BP102" s="24"/>
      <c r="BQ102" s="24"/>
      <c r="BR102" s="24"/>
      <c r="BS102" s="24"/>
      <c r="BT102" s="279">
        <v>98</v>
      </c>
      <c r="BU102" s="280" t="s">
        <v>1908</v>
      </c>
      <c r="BV102" s="280" t="s">
        <v>1716</v>
      </c>
      <c r="BW102" s="280" t="s">
        <v>1210</v>
      </c>
      <c r="BX102" s="281">
        <v>0.015636574074074074</v>
      </c>
      <c r="BY102" s="77">
        <f t="shared" si="24"/>
        <v>0.0031859360379124027</v>
      </c>
      <c r="BZ102" s="77">
        <f t="shared" si="20"/>
        <v>0.0032985955151170424</v>
      </c>
      <c r="CA102" s="77">
        <f t="shared" si="21"/>
        <v>0.03867603241474732</v>
      </c>
      <c r="CB102" s="2">
        <f t="shared" si="22"/>
        <v>0.039642933225116</v>
      </c>
      <c r="CC102" s="2">
        <f t="shared" si="23"/>
        <v>0.003381060402994968</v>
      </c>
    </row>
    <row r="103" spans="3:81" ht="25.5">
      <c r="C103">
        <v>74</v>
      </c>
      <c r="D103" s="222"/>
      <c r="E103" s="222"/>
      <c r="F103" s="222"/>
      <c r="G103" t="s">
        <v>1133</v>
      </c>
      <c r="H103">
        <v>1976</v>
      </c>
      <c r="I103" s="119">
        <f t="shared" si="34"/>
        <v>15</v>
      </c>
      <c r="J103" s="7" t="s">
        <v>1136</v>
      </c>
      <c r="K103" s="174">
        <v>0.03782407407407407</v>
      </c>
      <c r="L103" s="2">
        <f t="shared" si="26"/>
        <v>0.00313892730905179</v>
      </c>
      <c r="M103" s="136">
        <v>221</v>
      </c>
      <c r="N103" s="46" t="s">
        <v>872</v>
      </c>
      <c r="O103" s="46">
        <v>1979</v>
      </c>
      <c r="P103" s="11">
        <f t="shared" si="27"/>
        <v>14</v>
      </c>
      <c r="Q103" s="79" t="s">
        <v>779</v>
      </c>
      <c r="R103" s="137">
        <v>0.040046296296296295</v>
      </c>
      <c r="S103" s="2">
        <f t="shared" si="31"/>
        <v>0.0033233440909789455</v>
      </c>
      <c r="T103" s="5"/>
      <c r="U103">
        <v>308</v>
      </c>
      <c r="V103" t="s">
        <v>619</v>
      </c>
      <c r="W103">
        <v>1983</v>
      </c>
      <c r="X103" t="s">
        <v>832</v>
      </c>
      <c r="Y103" s="4">
        <v>0.04270833333333333</v>
      </c>
      <c r="Z103" s="2">
        <f t="shared" si="28"/>
        <v>0.0035442600276625164</v>
      </c>
      <c r="AA103" s="5"/>
      <c r="AB103" s="118">
        <v>159</v>
      </c>
      <c r="AC103" s="46" t="s">
        <v>684</v>
      </c>
      <c r="AD103" s="47">
        <v>1961</v>
      </c>
      <c r="AE103" s="7" t="s">
        <v>611</v>
      </c>
      <c r="AF103" s="141">
        <v>0.03684027777777778</v>
      </c>
      <c r="AG103" s="99">
        <f t="shared" si="29"/>
        <v>0.003235861025716098</v>
      </c>
      <c r="AH103">
        <v>93</v>
      </c>
      <c r="AI103" t="s">
        <v>231</v>
      </c>
      <c r="AJ103">
        <v>1988</v>
      </c>
      <c r="AK103" s="152">
        <v>0.03395833333333333</v>
      </c>
      <c r="AL103" s="2">
        <f t="shared" si="25"/>
        <v>0.0029186362985245667</v>
      </c>
      <c r="AM103" s="13" t="s">
        <v>232</v>
      </c>
      <c r="AN103" s="43"/>
      <c r="AO103">
        <v>93</v>
      </c>
      <c r="AP103" s="6" t="s">
        <v>2277</v>
      </c>
      <c r="AQ103">
        <v>1938</v>
      </c>
      <c r="AR103" s="2">
        <v>0.03621527777777778</v>
      </c>
      <c r="AS103" s="13" t="s">
        <v>2182</v>
      </c>
      <c r="AT103" s="2">
        <f t="shared" si="35"/>
        <v>0.00311261519362078</v>
      </c>
      <c r="AV103" s="254">
        <v>93</v>
      </c>
      <c r="AW103" s="248" t="s">
        <v>1237</v>
      </c>
      <c r="AX103" s="282" t="s">
        <v>1340</v>
      </c>
      <c r="AY103" s="263" t="s">
        <v>291</v>
      </c>
      <c r="AZ103" s="255">
        <v>0.034583333333333334</v>
      </c>
      <c r="BA103" s="259">
        <f t="shared" si="30"/>
        <v>0.00294953802416489</v>
      </c>
      <c r="BB103" s="260"/>
      <c r="BC103" s="260"/>
      <c r="BK103" s="24"/>
      <c r="BL103" s="24"/>
      <c r="BM103" s="24"/>
      <c r="BN103" s="24"/>
      <c r="BO103" s="24"/>
      <c r="BP103" s="24"/>
      <c r="BQ103" s="24"/>
      <c r="BR103" s="24"/>
      <c r="BS103" s="24"/>
      <c r="BT103" s="279">
        <v>99</v>
      </c>
      <c r="BU103" s="280" t="s">
        <v>1908</v>
      </c>
      <c r="BV103" s="263" t="s">
        <v>1717</v>
      </c>
      <c r="BW103" s="280" t="s">
        <v>1282</v>
      </c>
      <c r="BX103" s="281">
        <v>0.01570601851851852</v>
      </c>
      <c r="BY103" s="77">
        <f t="shared" si="24"/>
        <v>0.0032000852727217845</v>
      </c>
      <c r="BZ103" s="77">
        <f t="shared" si="20"/>
        <v>0.003313245088093136</v>
      </c>
      <c r="CA103" s="77">
        <f t="shared" si="21"/>
        <v>0.038847798657892015</v>
      </c>
      <c r="CB103" s="2">
        <f t="shared" si="22"/>
        <v>0.03981899362433931</v>
      </c>
      <c r="CC103" s="2">
        <f t="shared" si="23"/>
        <v>0.003396076215295464</v>
      </c>
    </row>
    <row r="104" spans="2:81" ht="12.75">
      <c r="B104">
        <v>89</v>
      </c>
      <c r="D104" s="222"/>
      <c r="E104" s="222"/>
      <c r="F104" s="222"/>
      <c r="G104" t="s">
        <v>1102</v>
      </c>
      <c r="H104">
        <v>1940</v>
      </c>
      <c r="I104" s="11">
        <f t="shared" si="34"/>
        <v>51</v>
      </c>
      <c r="J104" s="13" t="s">
        <v>1079</v>
      </c>
      <c r="K104" s="174">
        <v>0.03774305555555556</v>
      </c>
      <c r="L104" s="2">
        <f t="shared" si="26"/>
        <v>0.0031322037805440297</v>
      </c>
      <c r="M104" s="136">
        <v>233</v>
      </c>
      <c r="N104" s="46" t="s">
        <v>877</v>
      </c>
      <c r="O104" s="46">
        <v>1977</v>
      </c>
      <c r="P104" s="11">
        <f t="shared" si="27"/>
        <v>16</v>
      </c>
      <c r="Q104" s="79" t="s">
        <v>779</v>
      </c>
      <c r="R104" s="137">
        <v>0.04050925925925926</v>
      </c>
      <c r="S104" s="2">
        <f t="shared" si="31"/>
        <v>0.0033617642538804364</v>
      </c>
      <c r="T104" s="5"/>
      <c r="U104">
        <v>309</v>
      </c>
      <c r="V104" t="s">
        <v>709</v>
      </c>
      <c r="W104">
        <v>1949</v>
      </c>
      <c r="X104" t="s">
        <v>832</v>
      </c>
      <c r="Y104" s="4">
        <v>0.04273148148148148</v>
      </c>
      <c r="Z104" s="2">
        <f t="shared" si="28"/>
        <v>0.0035461810358075915</v>
      </c>
      <c r="AA104" s="5">
        <f>Z104/S75</f>
        <v>1.148367029548989</v>
      </c>
      <c r="AB104" s="118">
        <v>165</v>
      </c>
      <c r="AC104" s="270" t="s">
        <v>483</v>
      </c>
      <c r="AD104" s="46">
        <v>1986</v>
      </c>
      <c r="AE104" s="83" t="s">
        <v>632</v>
      </c>
      <c r="AF104" s="143">
        <v>0.037071759259259256</v>
      </c>
      <c r="AG104" s="99">
        <f t="shared" si="29"/>
        <v>0.0032561931716521084</v>
      </c>
      <c r="AH104">
        <v>94</v>
      </c>
      <c r="AI104" t="s">
        <v>2261</v>
      </c>
      <c r="AJ104">
        <v>1957</v>
      </c>
      <c r="AK104" s="152">
        <v>0.03408564814814815</v>
      </c>
      <c r="AL104" s="2">
        <f t="shared" si="25"/>
        <v>0.0029295786977351227</v>
      </c>
      <c r="AM104" s="13" t="s">
        <v>161</v>
      </c>
      <c r="AN104" s="43"/>
      <c r="AO104">
        <v>94</v>
      </c>
      <c r="AP104" s="6" t="s">
        <v>2278</v>
      </c>
      <c r="AQ104">
        <v>1985</v>
      </c>
      <c r="AR104" s="2">
        <v>0.036412037037037034</v>
      </c>
      <c r="AS104" s="13" t="s">
        <v>2247</v>
      </c>
      <c r="AT104" s="2">
        <f t="shared" si="35"/>
        <v>0.0031295261742189115</v>
      </c>
      <c r="AV104" s="254">
        <v>94</v>
      </c>
      <c r="AW104" s="248" t="s">
        <v>1221</v>
      </c>
      <c r="AX104" s="248" t="s">
        <v>1341</v>
      </c>
      <c r="AY104" s="248" t="s">
        <v>1342</v>
      </c>
      <c r="AZ104" s="255">
        <v>0.0346412037037037</v>
      </c>
      <c r="BA104" s="259">
        <f t="shared" si="30"/>
        <v>0.0029544736634288873</v>
      </c>
      <c r="BB104" s="260"/>
      <c r="BC104" s="260"/>
      <c r="BK104" s="24"/>
      <c r="BL104" s="24"/>
      <c r="BM104" s="24"/>
      <c r="BN104" s="24"/>
      <c r="BO104" s="24"/>
      <c r="BP104" s="24"/>
      <c r="BQ104" s="24"/>
      <c r="BR104" s="24"/>
      <c r="BS104" s="24"/>
      <c r="BT104" s="279">
        <v>100</v>
      </c>
      <c r="BU104" s="280" t="s">
        <v>1909</v>
      </c>
      <c r="BV104" s="280" t="s">
        <v>1923</v>
      </c>
      <c r="BW104" s="280" t="s">
        <v>1436</v>
      </c>
      <c r="BX104" s="281">
        <v>0.015717592592592592</v>
      </c>
      <c r="BY104" s="77">
        <f t="shared" si="24"/>
        <v>0.003202443478523348</v>
      </c>
      <c r="BZ104" s="77">
        <f t="shared" si="20"/>
        <v>0.0033156866835891514</v>
      </c>
      <c r="CA104" s="77">
        <f t="shared" si="21"/>
        <v>0.038876426365082796</v>
      </c>
      <c r="CB104" s="2">
        <f t="shared" si="22"/>
        <v>0.03984833702420986</v>
      </c>
      <c r="CC104" s="2">
        <f t="shared" si="23"/>
        <v>0.0033985788506788795</v>
      </c>
    </row>
    <row r="105" spans="4:81" ht="12.75">
      <c r="D105">
        <v>10</v>
      </c>
      <c r="G105" s="3" t="s">
        <v>1003</v>
      </c>
      <c r="H105">
        <v>1969</v>
      </c>
      <c r="I105" s="11">
        <f t="shared" si="34"/>
        <v>22</v>
      </c>
      <c r="J105" t="s">
        <v>1176</v>
      </c>
      <c r="K105" s="174">
        <v>0.03788194444444444</v>
      </c>
      <c r="L105" s="2">
        <f t="shared" si="26"/>
        <v>0.0031437298294144764</v>
      </c>
      <c r="M105" s="136">
        <v>235</v>
      </c>
      <c r="N105" s="46" t="s">
        <v>881</v>
      </c>
      <c r="O105" s="46">
        <v>1976</v>
      </c>
      <c r="P105" s="11">
        <f t="shared" si="27"/>
        <v>17</v>
      </c>
      <c r="Q105" s="79" t="s">
        <v>882</v>
      </c>
      <c r="R105" s="137">
        <v>0.040532407407407406</v>
      </c>
      <c r="S105" s="50">
        <f t="shared" si="31"/>
        <v>0.0033636852620255106</v>
      </c>
      <c r="T105" s="160"/>
      <c r="U105">
        <v>317</v>
      </c>
      <c r="V105" s="3" t="s">
        <v>998</v>
      </c>
      <c r="W105">
        <v>1954</v>
      </c>
      <c r="X105" t="s">
        <v>696</v>
      </c>
      <c r="Y105" s="2">
        <v>0.04341435185185185</v>
      </c>
      <c r="Z105" s="2">
        <f t="shared" si="28"/>
        <v>0.0036028507760872902</v>
      </c>
      <c r="AA105" s="5"/>
      <c r="AB105" s="136">
        <v>171</v>
      </c>
      <c r="AC105" s="270" t="s">
        <v>484</v>
      </c>
      <c r="AD105">
        <v>1989</v>
      </c>
      <c r="AE105" s="7" t="s">
        <v>685</v>
      </c>
      <c r="AF105" s="141">
        <v>0.03725694444444445</v>
      </c>
      <c r="AG105" s="99">
        <f t="shared" si="29"/>
        <v>0.0032724588884009177</v>
      </c>
      <c r="AH105">
        <v>95</v>
      </c>
      <c r="AI105" t="s">
        <v>233</v>
      </c>
      <c r="AJ105">
        <v>1983</v>
      </c>
      <c r="AK105" s="152">
        <v>0.0341087962962963</v>
      </c>
      <c r="AL105" s="2">
        <f t="shared" si="25"/>
        <v>0.0029315682248643145</v>
      </c>
      <c r="AM105" s="13" t="s">
        <v>234</v>
      </c>
      <c r="AN105" s="43"/>
      <c r="AO105">
        <v>95</v>
      </c>
      <c r="AP105" s="63" t="s">
        <v>2279</v>
      </c>
      <c r="AQ105">
        <v>1952</v>
      </c>
      <c r="AR105" s="2">
        <v>0.0365625</v>
      </c>
      <c r="AS105" s="13" t="s">
        <v>553</v>
      </c>
      <c r="AT105" s="2">
        <f t="shared" si="35"/>
        <v>0.003142458100558659</v>
      </c>
      <c r="AU105" s="62">
        <f>AR105/AK188</f>
        <v>0.9526537997587454</v>
      </c>
      <c r="AV105" s="254">
        <v>95</v>
      </c>
      <c r="AW105" s="248" t="s">
        <v>1208</v>
      </c>
      <c r="AX105" s="248" t="s">
        <v>1343</v>
      </c>
      <c r="AY105" s="248" t="s">
        <v>158</v>
      </c>
      <c r="AZ105" s="255">
        <v>0.034652777777777775</v>
      </c>
      <c r="BA105" s="259">
        <f t="shared" si="30"/>
        <v>0.002955460791281687</v>
      </c>
      <c r="BB105" s="260"/>
      <c r="BC105" s="260"/>
      <c r="BK105" s="24"/>
      <c r="BL105" s="24"/>
      <c r="BM105" s="24"/>
      <c r="BN105" s="24"/>
      <c r="BO105" s="24"/>
      <c r="BP105" s="24"/>
      <c r="BQ105" s="24"/>
      <c r="BR105" s="24"/>
      <c r="BS105" s="24"/>
      <c r="BT105" s="279">
        <v>101</v>
      </c>
      <c r="BU105" s="280" t="s">
        <v>1908</v>
      </c>
      <c r="BV105" s="280" t="s">
        <v>1718</v>
      </c>
      <c r="BW105" s="280" t="s">
        <v>1250</v>
      </c>
      <c r="BX105" s="281">
        <v>0.015740740740740743</v>
      </c>
      <c r="BY105" s="77">
        <f t="shared" si="24"/>
        <v>0.0032071598901264754</v>
      </c>
      <c r="BZ105" s="77">
        <f t="shared" si="20"/>
        <v>0.003320569874581183</v>
      </c>
      <c r="CA105" s="77">
        <f t="shared" si="21"/>
        <v>0.038933681779464366</v>
      </c>
      <c r="CB105" s="2">
        <f t="shared" si="22"/>
        <v>0.03990702382395097</v>
      </c>
      <c r="CC105" s="2">
        <f t="shared" si="23"/>
        <v>0.003403584121445712</v>
      </c>
    </row>
    <row r="106" spans="3:81" ht="25.5">
      <c r="C106">
        <v>78</v>
      </c>
      <c r="D106" s="222"/>
      <c r="E106" s="222"/>
      <c r="F106" s="222"/>
      <c r="G106" t="s">
        <v>1135</v>
      </c>
      <c r="H106">
        <v>1976</v>
      </c>
      <c r="I106" s="119">
        <f aca="true" t="shared" si="36" ref="I106:I141">1991-H106</f>
        <v>15</v>
      </c>
      <c r="J106" t="s">
        <v>1074</v>
      </c>
      <c r="K106" s="174">
        <v>0.03788194444444444</v>
      </c>
      <c r="L106" s="2">
        <f t="shared" si="26"/>
        <v>0.0031437298294144764</v>
      </c>
      <c r="M106" s="118">
        <v>238</v>
      </c>
      <c r="N106" s="3" t="s">
        <v>2075</v>
      </c>
      <c r="O106">
        <v>1940</v>
      </c>
      <c r="P106" s="11">
        <f t="shared" si="27"/>
        <v>53</v>
      </c>
      <c r="Q106" s="199" t="s">
        <v>1020</v>
      </c>
      <c r="R106" s="78">
        <v>0.04050925925925926</v>
      </c>
      <c r="S106" s="2">
        <f t="shared" si="31"/>
        <v>0.0033617642538804364</v>
      </c>
      <c r="T106" s="5">
        <f>S106/L93</f>
        <v>1.1118170266836087</v>
      </c>
      <c r="U106" s="5">
        <v>329</v>
      </c>
      <c r="V106" s="5" t="s">
        <v>925</v>
      </c>
      <c r="W106" s="5">
        <v>1937</v>
      </c>
      <c r="X106" s="2" t="s">
        <v>291</v>
      </c>
      <c r="Y106" s="4">
        <v>0.04421296296296296</v>
      </c>
      <c r="Z106" s="2">
        <f t="shared" si="28"/>
        <v>0.0036691255570923615</v>
      </c>
      <c r="AA106" s="5">
        <f>Z106/S59</f>
        <v>1.2746079412746076</v>
      </c>
      <c r="AB106" s="118">
        <v>172</v>
      </c>
      <c r="AC106" s="6" t="s">
        <v>686</v>
      </c>
      <c r="AD106">
        <v>1949</v>
      </c>
      <c r="AE106" s="7" t="s">
        <v>687</v>
      </c>
      <c r="AF106" s="141">
        <v>0.03726851851851851</v>
      </c>
      <c r="AG106" s="99">
        <f t="shared" si="29"/>
        <v>0.0032734754956977173</v>
      </c>
      <c r="AH106">
        <v>96</v>
      </c>
      <c r="AI106" s="3" t="s">
        <v>235</v>
      </c>
      <c r="AJ106">
        <v>1988</v>
      </c>
      <c r="AK106" s="152">
        <v>0.03418981481481482</v>
      </c>
      <c r="AL106" s="2">
        <f t="shared" si="25"/>
        <v>0.0029385315698164864</v>
      </c>
      <c r="AM106" s="13" t="s">
        <v>558</v>
      </c>
      <c r="AN106" s="43"/>
      <c r="AO106">
        <v>96</v>
      </c>
      <c r="AP106" s="6" t="s">
        <v>2281</v>
      </c>
      <c r="AQ106">
        <v>1957</v>
      </c>
      <c r="AR106" s="2">
        <v>0.03673611111111111</v>
      </c>
      <c r="AS106" s="66" t="s">
        <v>2282</v>
      </c>
      <c r="AT106" s="2">
        <f t="shared" si="35"/>
        <v>0.0031573795540275986</v>
      </c>
      <c r="AU106">
        <f>AR106/AK73</f>
        <v>1.1311475409836067</v>
      </c>
      <c r="AV106" s="254">
        <v>96</v>
      </c>
      <c r="AW106" s="248" t="s">
        <v>1208</v>
      </c>
      <c r="AX106" s="248" t="s">
        <v>1344</v>
      </c>
      <c r="AY106" s="248" t="s">
        <v>1303</v>
      </c>
      <c r="AZ106" s="255">
        <v>0.03466435185185185</v>
      </c>
      <c r="BA106" s="259">
        <f t="shared" si="30"/>
        <v>0.002956447919134486</v>
      </c>
      <c r="BB106" s="260"/>
      <c r="BC106" s="260"/>
      <c r="BK106" s="24"/>
      <c r="BL106" s="24"/>
      <c r="BM106" s="24"/>
      <c r="BN106" s="24"/>
      <c r="BO106" s="24"/>
      <c r="BP106" s="24"/>
      <c r="BQ106" s="24"/>
      <c r="BR106" s="24"/>
      <c r="BS106" s="24"/>
      <c r="BT106" s="279">
        <v>102</v>
      </c>
      <c r="BU106" s="280" t="s">
        <v>1908</v>
      </c>
      <c r="BV106" s="280" t="s">
        <v>1719</v>
      </c>
      <c r="BW106" s="280" t="s">
        <v>158</v>
      </c>
      <c r="BX106" s="281">
        <v>0.015752314814814813</v>
      </c>
      <c r="BY106" s="77">
        <f t="shared" si="24"/>
        <v>0.0032095180959280383</v>
      </c>
      <c r="BZ106" s="77">
        <f t="shared" si="20"/>
        <v>0.003323011470077198</v>
      </c>
      <c r="CA106" s="77">
        <f t="shared" si="21"/>
        <v>0.03896230948665515</v>
      </c>
      <c r="CB106" s="2">
        <f t="shared" si="22"/>
        <v>0.039936367223821524</v>
      </c>
      <c r="CC106" s="2">
        <f t="shared" si="23"/>
        <v>0.003406086756829128</v>
      </c>
    </row>
    <row r="107" spans="2:81" ht="12.75">
      <c r="B107">
        <v>90</v>
      </c>
      <c r="D107" s="222"/>
      <c r="E107" s="222"/>
      <c r="F107" s="222"/>
      <c r="G107" s="213" t="s">
        <v>1103</v>
      </c>
      <c r="H107">
        <v>1940</v>
      </c>
      <c r="I107" s="11">
        <f t="shared" si="36"/>
        <v>51</v>
      </c>
      <c r="J107" s="13" t="s">
        <v>1132</v>
      </c>
      <c r="K107" s="174">
        <v>0.03789351851851852</v>
      </c>
      <c r="L107" s="2">
        <f t="shared" si="26"/>
        <v>0.003144690333487014</v>
      </c>
      <c r="M107" s="118">
        <v>241</v>
      </c>
      <c r="N107" t="s">
        <v>2279</v>
      </c>
      <c r="O107">
        <v>1952</v>
      </c>
      <c r="P107" s="11">
        <f t="shared" si="27"/>
        <v>41</v>
      </c>
      <c r="Q107" s="13" t="s">
        <v>696</v>
      </c>
      <c r="R107" s="78">
        <v>0.04064814814814815</v>
      </c>
      <c r="S107" s="2">
        <f t="shared" si="31"/>
        <v>0.0033732903027508835</v>
      </c>
      <c r="T107" s="5"/>
      <c r="U107" s="46">
        <v>335</v>
      </c>
      <c r="V107" s="47" t="s">
        <v>999</v>
      </c>
      <c r="W107" s="46">
        <v>1981</v>
      </c>
      <c r="X107" s="46" t="s">
        <v>837</v>
      </c>
      <c r="Y107" s="173">
        <v>0.04483796296296296</v>
      </c>
      <c r="Z107" s="50">
        <f t="shared" si="28"/>
        <v>0.003720992777009374</v>
      </c>
      <c r="AA107" s="160"/>
      <c r="AB107" s="118">
        <v>173</v>
      </c>
      <c r="AC107" t="s">
        <v>688</v>
      </c>
      <c r="AD107">
        <v>1965</v>
      </c>
      <c r="AE107" s="7" t="s">
        <v>687</v>
      </c>
      <c r="AF107" s="141">
        <v>0.03733796296296296</v>
      </c>
      <c r="AG107" s="99">
        <f t="shared" si="29"/>
        <v>0.003279575139478521</v>
      </c>
      <c r="AH107">
        <v>97</v>
      </c>
      <c r="AI107" s="3" t="s">
        <v>236</v>
      </c>
      <c r="AJ107">
        <v>1985</v>
      </c>
      <c r="AK107" s="152">
        <v>0.034201388888888885</v>
      </c>
      <c r="AL107" s="2">
        <f aca="true" t="shared" si="37" ref="AL107:AL138">AK107/11.635</f>
        <v>0.002939526333381082</v>
      </c>
      <c r="AM107" s="66" t="s">
        <v>237</v>
      </c>
      <c r="AN107" s="3">
        <f>AL107/AG39</f>
        <v>1.0821505356283565</v>
      </c>
      <c r="AO107">
        <v>97</v>
      </c>
      <c r="AP107" t="s">
        <v>2283</v>
      </c>
      <c r="AQ107">
        <v>1949</v>
      </c>
      <c r="AR107" s="2">
        <v>0.03679398148148148</v>
      </c>
      <c r="AS107" s="13" t="s">
        <v>2157</v>
      </c>
      <c r="AT107" s="2">
        <f t="shared" si="35"/>
        <v>0.0031623533718505787</v>
      </c>
      <c r="AV107" s="254">
        <v>97</v>
      </c>
      <c r="AW107" s="248" t="s">
        <v>1237</v>
      </c>
      <c r="AX107" s="248" t="s">
        <v>1345</v>
      </c>
      <c r="AY107" s="248" t="s">
        <v>183</v>
      </c>
      <c r="AZ107" s="255">
        <v>0.03469907407407408</v>
      </c>
      <c r="BA107" s="259">
        <f t="shared" si="30"/>
        <v>0.002959409302692885</v>
      </c>
      <c r="BB107" s="260"/>
      <c r="BC107" s="260"/>
      <c r="BK107" s="24"/>
      <c r="BL107" s="24"/>
      <c r="BM107" s="24"/>
      <c r="BN107" s="24"/>
      <c r="BO107" s="24"/>
      <c r="BP107" s="24"/>
      <c r="BQ107" s="24"/>
      <c r="BR107" s="24"/>
      <c r="BS107" s="24"/>
      <c r="BT107" s="279">
        <v>103</v>
      </c>
      <c r="BU107" s="280" t="s">
        <v>1908</v>
      </c>
      <c r="BV107" s="280" t="s">
        <v>1720</v>
      </c>
      <c r="BW107" s="280" t="s">
        <v>1217</v>
      </c>
      <c r="BX107" s="281">
        <v>0.015763888888888886</v>
      </c>
      <c r="BY107" s="77">
        <f t="shared" si="24"/>
        <v>0.0032118763017296016</v>
      </c>
      <c r="BZ107" s="77">
        <f t="shared" si="20"/>
        <v>0.003325453065573213</v>
      </c>
      <c r="CA107" s="77">
        <f t="shared" si="21"/>
        <v>0.03899093719384592</v>
      </c>
      <c r="CB107" s="2">
        <f t="shared" si="22"/>
        <v>0.039965710623692065</v>
      </c>
      <c r="CC107" s="2">
        <f t="shared" si="23"/>
        <v>0.003408589392212543</v>
      </c>
    </row>
    <row r="108" spans="2:81" ht="12.75">
      <c r="B108">
        <v>92</v>
      </c>
      <c r="D108" s="222"/>
      <c r="E108" s="222"/>
      <c r="F108" s="222"/>
      <c r="G108" t="s">
        <v>1104</v>
      </c>
      <c r="H108">
        <v>1938</v>
      </c>
      <c r="I108" s="119">
        <f t="shared" si="36"/>
        <v>53</v>
      </c>
      <c r="J108" s="13" t="s">
        <v>679</v>
      </c>
      <c r="K108" s="174">
        <v>0.037939814814814815</v>
      </c>
      <c r="L108" s="2">
        <f aca="true" t="shared" si="38" ref="L108:L139">K108/12.05</f>
        <v>0.003148532349777163</v>
      </c>
      <c r="M108" s="136">
        <v>248</v>
      </c>
      <c r="N108" s="46" t="s">
        <v>883</v>
      </c>
      <c r="O108" s="46">
        <v>1944</v>
      </c>
      <c r="P108" s="11">
        <f t="shared" si="27"/>
        <v>49</v>
      </c>
      <c r="Q108" s="79" t="s">
        <v>781</v>
      </c>
      <c r="R108" s="137">
        <v>0.04076388888888889</v>
      </c>
      <c r="S108" s="50">
        <f t="shared" si="31"/>
        <v>0.0033828953434762565</v>
      </c>
      <c r="T108" s="160"/>
      <c r="U108" s="179">
        <v>362</v>
      </c>
      <c r="V108" s="180" t="s">
        <v>1000</v>
      </c>
      <c r="W108" s="181">
        <v>1968</v>
      </c>
      <c r="X108" s="181" t="s">
        <v>612</v>
      </c>
      <c r="Y108" s="182">
        <v>0.046805555555555566</v>
      </c>
      <c r="Z108" s="2">
        <f t="shared" si="28"/>
        <v>0.0038842784693407105</v>
      </c>
      <c r="AA108" s="5"/>
      <c r="AB108" s="118">
        <v>174</v>
      </c>
      <c r="AC108" s="3" t="s">
        <v>689</v>
      </c>
      <c r="AD108">
        <v>1989</v>
      </c>
      <c r="AE108" s="7" t="s">
        <v>685</v>
      </c>
      <c r="AF108" s="141">
        <v>0.01650462962962963</v>
      </c>
      <c r="AG108" s="99">
        <f t="shared" si="29"/>
        <v>0.001449682005237561</v>
      </c>
      <c r="AH108">
        <v>98</v>
      </c>
      <c r="AI108" s="3" t="s">
        <v>238</v>
      </c>
      <c r="AJ108">
        <v>1986</v>
      </c>
      <c r="AK108" s="152">
        <v>0.03423611111111111</v>
      </c>
      <c r="AL108" s="2">
        <f t="shared" si="37"/>
        <v>0.00294251062407487</v>
      </c>
      <c r="AM108" s="13" t="s">
        <v>239</v>
      </c>
      <c r="AN108" s="43"/>
      <c r="AO108">
        <v>98</v>
      </c>
      <c r="AP108" s="6" t="s">
        <v>2284</v>
      </c>
      <c r="AQ108">
        <v>1965</v>
      </c>
      <c r="AR108" s="2">
        <v>0.036898148148148145</v>
      </c>
      <c r="AS108" s="13" t="s">
        <v>2157</v>
      </c>
      <c r="AT108" s="2">
        <f t="shared" si="35"/>
        <v>0.003171306243931942</v>
      </c>
      <c r="AV108" s="254">
        <v>97</v>
      </c>
      <c r="AW108" s="248" t="s">
        <v>1237</v>
      </c>
      <c r="AX108" s="248" t="s">
        <v>618</v>
      </c>
      <c r="AY108" s="248" t="s">
        <v>1227</v>
      </c>
      <c r="AZ108" s="255">
        <v>0.03469907407407408</v>
      </c>
      <c r="BA108" s="259">
        <f t="shared" si="30"/>
        <v>0.002959409302692885</v>
      </c>
      <c r="BB108" s="260"/>
      <c r="BC108" s="260"/>
      <c r="BK108" s="24"/>
      <c r="BL108" s="24"/>
      <c r="BM108" s="24"/>
      <c r="BN108" s="24"/>
      <c r="BO108" s="24"/>
      <c r="BP108" s="24"/>
      <c r="BQ108" s="24"/>
      <c r="BR108" s="24"/>
      <c r="BS108" s="24"/>
      <c r="BT108" s="279">
        <v>104</v>
      </c>
      <c r="BU108" s="280" t="s">
        <v>1908</v>
      </c>
      <c r="BV108" s="280" t="s">
        <v>1721</v>
      </c>
      <c r="BW108" s="280" t="s">
        <v>1722</v>
      </c>
      <c r="BX108" s="281">
        <v>0.015787037037037037</v>
      </c>
      <c r="BY108" s="77">
        <f t="shared" si="24"/>
        <v>0.0032165927133327296</v>
      </c>
      <c r="BZ108" s="77">
        <f t="shared" si="20"/>
        <v>0.003330336256565245</v>
      </c>
      <c r="CA108" s="77">
        <f t="shared" si="21"/>
        <v>0.0390481926082275</v>
      </c>
      <c r="CB108" s="2">
        <f t="shared" si="22"/>
        <v>0.04002439742343318</v>
      </c>
      <c r="CC108" s="2">
        <f t="shared" si="23"/>
        <v>0.0034135946629793757</v>
      </c>
    </row>
    <row r="109" spans="2:81" ht="13.5" thickBot="1">
      <c r="B109">
        <v>93</v>
      </c>
      <c r="D109" s="222"/>
      <c r="E109" s="222"/>
      <c r="F109" s="222"/>
      <c r="G109" t="s">
        <v>725</v>
      </c>
      <c r="H109">
        <v>1949</v>
      </c>
      <c r="I109" s="11">
        <f t="shared" si="36"/>
        <v>42</v>
      </c>
      <c r="J109" s="13" t="s">
        <v>307</v>
      </c>
      <c r="K109" s="174">
        <v>0.03795138888888889</v>
      </c>
      <c r="L109" s="2">
        <f t="shared" si="38"/>
        <v>0.0031494928538497</v>
      </c>
      <c r="M109" s="118">
        <v>255</v>
      </c>
      <c r="N109" s="6" t="s">
        <v>884</v>
      </c>
      <c r="O109">
        <v>1946</v>
      </c>
      <c r="P109" s="11">
        <f t="shared" si="27"/>
        <v>47</v>
      </c>
      <c r="Q109" s="13" t="s">
        <v>774</v>
      </c>
      <c r="R109" s="78">
        <v>0.0410300925925926</v>
      </c>
      <c r="S109" s="2">
        <f t="shared" si="31"/>
        <v>0.0034049869371446137</v>
      </c>
      <c r="T109" s="5"/>
      <c r="U109" s="201">
        <v>363</v>
      </c>
      <c r="V109" s="202" t="s">
        <v>1001</v>
      </c>
      <c r="W109" s="203">
        <v>1973</v>
      </c>
      <c r="X109" s="204" t="s">
        <v>612</v>
      </c>
      <c r="Y109" s="205">
        <v>0.04681712962962963</v>
      </c>
      <c r="Z109" s="50">
        <f t="shared" si="28"/>
        <v>0.003885238973413247</v>
      </c>
      <c r="AA109" s="160"/>
      <c r="AB109" s="118">
        <v>175</v>
      </c>
      <c r="AC109" s="3" t="s">
        <v>690</v>
      </c>
      <c r="AD109">
        <v>1966</v>
      </c>
      <c r="AE109" s="7" t="s">
        <v>663</v>
      </c>
      <c r="AF109" s="141">
        <v>0.03740740740740741</v>
      </c>
      <c r="AG109" s="99">
        <f t="shared" si="29"/>
        <v>0.0032856747832593247</v>
      </c>
      <c r="AH109">
        <v>99</v>
      </c>
      <c r="AI109" t="s">
        <v>240</v>
      </c>
      <c r="AJ109">
        <v>1967</v>
      </c>
      <c r="AK109" s="152">
        <v>0.03425925925925926</v>
      </c>
      <c r="AL109" s="2">
        <f t="shared" si="37"/>
        <v>0.002944500151204062</v>
      </c>
      <c r="AM109" s="13" t="s">
        <v>241</v>
      </c>
      <c r="AN109" s="43"/>
      <c r="AO109">
        <v>99</v>
      </c>
      <c r="AP109" t="s">
        <v>2285</v>
      </c>
      <c r="AQ109">
        <v>1987</v>
      </c>
      <c r="AR109" s="2">
        <v>0.036909722222222226</v>
      </c>
      <c r="AS109" s="13" t="s">
        <v>2190</v>
      </c>
      <c r="AT109" s="2">
        <f t="shared" si="35"/>
        <v>0.0031723010074965387</v>
      </c>
      <c r="AV109" s="254">
        <v>99</v>
      </c>
      <c r="AW109" s="248" t="s">
        <v>1208</v>
      </c>
      <c r="AX109" s="263" t="s">
        <v>1346</v>
      </c>
      <c r="AY109" s="248" t="s">
        <v>1236</v>
      </c>
      <c r="AZ109" s="255">
        <v>0.034722222222222224</v>
      </c>
      <c r="BA109" s="259">
        <f t="shared" si="30"/>
        <v>0.002961383558398484</v>
      </c>
      <c r="BB109" s="260">
        <f>BA109/AT95</f>
        <v>0.9593852018852378</v>
      </c>
      <c r="BC109" s="260"/>
      <c r="BK109" s="24"/>
      <c r="BL109" s="24"/>
      <c r="BM109" s="24"/>
      <c r="BN109" s="24"/>
      <c r="BO109" s="24"/>
      <c r="BP109" s="24"/>
      <c r="BQ109" s="24"/>
      <c r="BR109" s="24"/>
      <c r="BS109" s="24"/>
      <c r="BT109" s="279">
        <v>105</v>
      </c>
      <c r="BU109" s="280" t="s">
        <v>1909</v>
      </c>
      <c r="BV109" s="280" t="s">
        <v>1924</v>
      </c>
      <c r="BW109" s="280" t="s">
        <v>1227</v>
      </c>
      <c r="BX109" s="281">
        <v>0.01579861111111111</v>
      </c>
      <c r="BY109" s="77">
        <f t="shared" si="24"/>
        <v>0.003218950919134293</v>
      </c>
      <c r="BZ109" s="77">
        <f t="shared" si="20"/>
        <v>0.0033327778520612604</v>
      </c>
      <c r="CA109" s="77">
        <f t="shared" si="21"/>
        <v>0.03907682031541828</v>
      </c>
      <c r="CB109" s="2">
        <f t="shared" si="22"/>
        <v>0.040053740823303735</v>
      </c>
      <c r="CC109" s="2">
        <f t="shared" si="23"/>
        <v>0.003416097298362792</v>
      </c>
    </row>
    <row r="110" spans="1:81" ht="13.5" thickBot="1">
      <c r="A110">
        <v>127</v>
      </c>
      <c r="B110">
        <v>94</v>
      </c>
      <c r="D110" s="222"/>
      <c r="E110" s="222"/>
      <c r="F110" s="222"/>
      <c r="G110" s="59" t="s">
        <v>890</v>
      </c>
      <c r="H110" s="44">
        <v>1930</v>
      </c>
      <c r="I110" s="215">
        <f t="shared" si="36"/>
        <v>61</v>
      </c>
      <c r="J110" s="13" t="s">
        <v>781</v>
      </c>
      <c r="K110" s="174">
        <v>0.037939814814814815</v>
      </c>
      <c r="L110" s="2">
        <f t="shared" si="38"/>
        <v>0.003148532349777163</v>
      </c>
      <c r="M110" s="136">
        <v>257</v>
      </c>
      <c r="N110" s="47" t="s">
        <v>885</v>
      </c>
      <c r="O110" s="46">
        <v>1968</v>
      </c>
      <c r="P110" s="11">
        <f t="shared" si="27"/>
        <v>25</v>
      </c>
      <c r="Q110" s="79" t="s">
        <v>886</v>
      </c>
      <c r="R110" s="137">
        <v>0.04108796296296296</v>
      </c>
      <c r="S110" s="2">
        <f t="shared" si="31"/>
        <v>0.0034097894575072993</v>
      </c>
      <c r="T110" s="5"/>
      <c r="U110" s="206">
        <v>364</v>
      </c>
      <c r="V110" s="202" t="s">
        <v>1002</v>
      </c>
      <c r="W110" s="203">
        <v>1972</v>
      </c>
      <c r="X110" s="204" t="s">
        <v>612</v>
      </c>
      <c r="Y110" s="190">
        <v>0.04685185185185186</v>
      </c>
      <c r="Z110" s="50">
        <f t="shared" si="28"/>
        <v>0.0038881204856308594</v>
      </c>
      <c r="AA110" s="160"/>
      <c r="AB110" s="118">
        <v>176</v>
      </c>
      <c r="AC110" s="3" t="s">
        <v>691</v>
      </c>
      <c r="AD110">
        <v>1988</v>
      </c>
      <c r="AE110" s="7" t="s">
        <v>650</v>
      </c>
      <c r="AF110" s="141">
        <v>0.03741898148148148</v>
      </c>
      <c r="AG110" s="99">
        <f t="shared" si="29"/>
        <v>0.0032866913905561243</v>
      </c>
      <c r="AH110">
        <v>100</v>
      </c>
      <c r="AI110" t="s">
        <v>2246</v>
      </c>
      <c r="AJ110">
        <v>1954</v>
      </c>
      <c r="AK110" s="152">
        <v>0.03431712962962963</v>
      </c>
      <c r="AL110" s="2">
        <f t="shared" si="37"/>
        <v>0.0029494739690270415</v>
      </c>
      <c r="AM110" s="13" t="s">
        <v>135</v>
      </c>
      <c r="AN110" s="43"/>
      <c r="AO110">
        <v>100</v>
      </c>
      <c r="AP110" t="s">
        <v>2286</v>
      </c>
      <c r="AQ110">
        <v>1961</v>
      </c>
      <c r="AR110" s="2">
        <v>0.03692129629629629</v>
      </c>
      <c r="AS110" s="13" t="s">
        <v>2287</v>
      </c>
      <c r="AT110" s="2">
        <f t="shared" si="35"/>
        <v>0.003173295771061134</v>
      </c>
      <c r="AV110" s="254">
        <v>100</v>
      </c>
      <c r="AW110" s="248" t="s">
        <v>1208</v>
      </c>
      <c r="AX110" s="248" t="s">
        <v>1347</v>
      </c>
      <c r="AY110" s="248" t="s">
        <v>1348</v>
      </c>
      <c r="AZ110" s="255">
        <v>0.0347337962962963</v>
      </c>
      <c r="BA110" s="259">
        <f t="shared" si="30"/>
        <v>0.0029623706862512834</v>
      </c>
      <c r="BB110" s="260"/>
      <c r="BC110" s="260"/>
      <c r="BK110" s="24"/>
      <c r="BL110" s="24"/>
      <c r="BM110" s="24"/>
      <c r="BN110" s="24"/>
      <c r="BO110" s="24"/>
      <c r="BP110" s="24"/>
      <c r="BQ110" s="24"/>
      <c r="BR110" s="24"/>
      <c r="BS110" s="24"/>
      <c r="BT110" s="279">
        <v>105</v>
      </c>
      <c r="BU110" s="280" t="s">
        <v>1908</v>
      </c>
      <c r="BV110" s="280" t="s">
        <v>1723</v>
      </c>
      <c r="BW110" s="280" t="s">
        <v>1210</v>
      </c>
      <c r="BX110" s="281">
        <v>0.01579861111111111</v>
      </c>
      <c r="BY110" s="77">
        <f t="shared" si="24"/>
        <v>0.003218950919134293</v>
      </c>
      <c r="BZ110" s="77">
        <f t="shared" si="20"/>
        <v>0.0033327778520612604</v>
      </c>
      <c r="CA110" s="77">
        <f t="shared" si="21"/>
        <v>0.03907682031541828</v>
      </c>
      <c r="CB110" s="2">
        <f t="shared" si="22"/>
        <v>0.040053740823303735</v>
      </c>
      <c r="CC110" s="2">
        <f t="shared" si="23"/>
        <v>0.003416097298362792</v>
      </c>
    </row>
    <row r="111" spans="4:81" ht="13.5" thickBot="1">
      <c r="D111" s="222"/>
      <c r="E111" s="222"/>
      <c r="F111" s="222"/>
      <c r="G111" t="s">
        <v>827</v>
      </c>
      <c r="H111" s="5">
        <v>1968</v>
      </c>
      <c r="I111" s="11">
        <f t="shared" si="36"/>
        <v>23</v>
      </c>
      <c r="J111" s="66" t="s">
        <v>1125</v>
      </c>
      <c r="K111" s="174">
        <v>0.03803240740740741</v>
      </c>
      <c r="L111" s="2">
        <f t="shared" si="38"/>
        <v>0.003156216382357461</v>
      </c>
      <c r="M111" s="136">
        <v>262</v>
      </c>
      <c r="N111" s="46" t="s">
        <v>887</v>
      </c>
      <c r="O111" s="46">
        <v>1973</v>
      </c>
      <c r="P111" s="11">
        <f t="shared" si="27"/>
        <v>20</v>
      </c>
      <c r="Q111" s="79" t="s">
        <v>779</v>
      </c>
      <c r="R111" s="137">
        <v>0.041180555555555554</v>
      </c>
      <c r="S111" s="77">
        <f t="shared" si="31"/>
        <v>0.0034174734900875975</v>
      </c>
      <c r="T111" s="95"/>
      <c r="U111" s="201">
        <v>365</v>
      </c>
      <c r="V111" s="202" t="s">
        <v>1003</v>
      </c>
      <c r="W111" s="203">
        <v>1968</v>
      </c>
      <c r="X111" s="204" t="s">
        <v>612</v>
      </c>
      <c r="Y111" s="190">
        <v>0.046875</v>
      </c>
      <c r="Z111" s="50">
        <f t="shared" si="28"/>
        <v>0.0038900414937759332</v>
      </c>
      <c r="AA111" s="160"/>
      <c r="AB111" s="118">
        <v>177</v>
      </c>
      <c r="AC111" s="3" t="s">
        <v>282</v>
      </c>
      <c r="AD111">
        <v>1988</v>
      </c>
      <c r="AE111" s="7" t="s">
        <v>650</v>
      </c>
      <c r="AF111" s="141">
        <v>0.03747685185185185</v>
      </c>
      <c r="AG111" s="99">
        <f t="shared" si="29"/>
        <v>0.0032917744270401276</v>
      </c>
      <c r="AH111">
        <v>101</v>
      </c>
      <c r="AI111" s="6" t="s">
        <v>2316</v>
      </c>
      <c r="AJ111" s="3">
        <v>1948</v>
      </c>
      <c r="AK111" s="152">
        <v>0.034375</v>
      </c>
      <c r="AL111" s="2">
        <f t="shared" si="37"/>
        <v>0.0029544477868500216</v>
      </c>
      <c r="AM111" s="13" t="s">
        <v>137</v>
      </c>
      <c r="AN111" s="43">
        <f>AL111/AG82</f>
        <v>0.9814873109773858</v>
      </c>
      <c r="AO111">
        <v>101</v>
      </c>
      <c r="AP111" t="s">
        <v>2288</v>
      </c>
      <c r="AQ111">
        <v>1959</v>
      </c>
      <c r="AR111" s="2">
        <v>0.036932870370370366</v>
      </c>
      <c r="AS111" s="13"/>
      <c r="AT111" s="2">
        <f t="shared" si="35"/>
        <v>0.0031742905346257297</v>
      </c>
      <c r="AV111" s="254">
        <v>101</v>
      </c>
      <c r="AW111" s="248" t="s">
        <v>1208</v>
      </c>
      <c r="AX111" s="248" t="s">
        <v>1349</v>
      </c>
      <c r="AY111" s="248" t="s">
        <v>277</v>
      </c>
      <c r="AZ111" s="255">
        <v>0.034756944444444444</v>
      </c>
      <c r="BA111" s="259">
        <f t="shared" si="30"/>
        <v>0.0029643449419568826</v>
      </c>
      <c r="BB111" s="260"/>
      <c r="BC111" s="260"/>
      <c r="BK111" s="24"/>
      <c r="BL111" s="24"/>
      <c r="BM111" s="24"/>
      <c r="BN111" s="24"/>
      <c r="BO111" s="24"/>
      <c r="BP111" s="24"/>
      <c r="BQ111" s="24"/>
      <c r="BR111" s="24"/>
      <c r="BS111" s="24"/>
      <c r="BT111" s="279">
        <v>107</v>
      </c>
      <c r="BU111" s="280" t="s">
        <v>1908</v>
      </c>
      <c r="BV111" s="280" t="s">
        <v>1724</v>
      </c>
      <c r="BW111" s="280" t="s">
        <v>1217</v>
      </c>
      <c r="BX111" s="281">
        <v>0.015810185185185184</v>
      </c>
      <c r="BY111" s="77">
        <f t="shared" si="24"/>
        <v>0.0032213091249358563</v>
      </c>
      <c r="BZ111" s="77">
        <f t="shared" si="20"/>
        <v>0.0033352194475572755</v>
      </c>
      <c r="CA111" s="77">
        <f t="shared" si="21"/>
        <v>0.039105448022609055</v>
      </c>
      <c r="CB111" s="2">
        <f t="shared" si="22"/>
        <v>0.040083084223174276</v>
      </c>
      <c r="CC111" s="2">
        <f t="shared" si="23"/>
        <v>0.003418599933746207</v>
      </c>
    </row>
    <row r="112" spans="3:81" ht="13.5" thickBot="1">
      <c r="C112">
        <v>98</v>
      </c>
      <c r="D112" s="222"/>
      <c r="E112" s="222"/>
      <c r="F112" s="222"/>
      <c r="G112" t="s">
        <v>1141</v>
      </c>
      <c r="H112">
        <v>1977</v>
      </c>
      <c r="I112" s="119">
        <f t="shared" si="36"/>
        <v>14</v>
      </c>
      <c r="J112" t="s">
        <v>663</v>
      </c>
      <c r="K112" s="174">
        <v>0.03944444444444444</v>
      </c>
      <c r="L112" s="2">
        <f t="shared" si="38"/>
        <v>0.0032733978792070075</v>
      </c>
      <c r="M112" s="118">
        <v>267</v>
      </c>
      <c r="N112" s="59" t="s">
        <v>890</v>
      </c>
      <c r="O112" s="3">
        <v>1930</v>
      </c>
      <c r="P112" s="11">
        <f t="shared" si="27"/>
        <v>63</v>
      </c>
      <c r="Q112" s="13" t="s">
        <v>781</v>
      </c>
      <c r="R112" s="78">
        <v>0.04128472222222222</v>
      </c>
      <c r="S112" s="77">
        <f t="shared" si="31"/>
        <v>0.0034261180267404334</v>
      </c>
      <c r="T112" s="95">
        <f>S112/L110</f>
        <v>1.088163514338011</v>
      </c>
      <c r="U112" s="186">
        <v>366</v>
      </c>
      <c r="V112" s="188" t="s">
        <v>1004</v>
      </c>
      <c r="W112" s="189">
        <v>1972</v>
      </c>
      <c r="X112" s="181" t="s">
        <v>612</v>
      </c>
      <c r="Y112" s="187">
        <v>0.04689814814814814</v>
      </c>
      <c r="Z112" s="2">
        <f t="shared" si="28"/>
        <v>0.003891962501921007</v>
      </c>
      <c r="AA112" s="5"/>
      <c r="AB112" s="118">
        <v>179</v>
      </c>
      <c r="AC112" s="3" t="s">
        <v>249</v>
      </c>
      <c r="AD112">
        <v>1968</v>
      </c>
      <c r="AE112" s="7" t="s">
        <v>606</v>
      </c>
      <c r="AF112" s="141">
        <v>0.03753472222222222</v>
      </c>
      <c r="AG112" s="99">
        <f t="shared" si="29"/>
        <v>0.00329685746352413</v>
      </c>
      <c r="AH112">
        <v>102</v>
      </c>
      <c r="AI112" s="3" t="s">
        <v>2262</v>
      </c>
      <c r="AJ112">
        <v>1958</v>
      </c>
      <c r="AK112" s="152">
        <v>0.03450231481481481</v>
      </c>
      <c r="AL112" s="2">
        <f t="shared" si="37"/>
        <v>0.002965390186060577</v>
      </c>
      <c r="AM112" s="13" t="s">
        <v>242</v>
      </c>
      <c r="AN112" s="43"/>
      <c r="AO112">
        <v>102</v>
      </c>
      <c r="AP112" t="s">
        <v>2289</v>
      </c>
      <c r="AQ112">
        <v>1953</v>
      </c>
      <c r="AR112" s="2">
        <v>0.03701388888888889</v>
      </c>
      <c r="AS112" s="13" t="s">
        <v>2290</v>
      </c>
      <c r="AT112" s="2">
        <f t="shared" si="35"/>
        <v>0.003181253879577902</v>
      </c>
      <c r="AU112">
        <f>AR112/AK131</f>
        <v>1.0447566154851355</v>
      </c>
      <c r="AV112" s="254">
        <v>102</v>
      </c>
      <c r="AW112" s="248" t="s">
        <v>1221</v>
      </c>
      <c r="AX112" s="248" t="s">
        <v>1350</v>
      </c>
      <c r="AY112" s="248" t="s">
        <v>1342</v>
      </c>
      <c r="AZ112" s="255">
        <v>0.03480324074074074</v>
      </c>
      <c r="BA112" s="259">
        <f t="shared" si="30"/>
        <v>0.00296829345336808</v>
      </c>
      <c r="BB112" s="260"/>
      <c r="BC112" s="260"/>
      <c r="BK112" s="24"/>
      <c r="BL112" s="24"/>
      <c r="BM112" s="24"/>
      <c r="BN112" s="24"/>
      <c r="BO112" s="24"/>
      <c r="BP112" s="24"/>
      <c r="BQ112" s="24"/>
      <c r="BR112" s="24"/>
      <c r="BS112" s="24"/>
      <c r="BT112" s="279">
        <v>108</v>
      </c>
      <c r="BU112" s="280" t="s">
        <v>1908</v>
      </c>
      <c r="BV112" s="280" t="s">
        <v>1725</v>
      </c>
      <c r="BW112" s="280" t="s">
        <v>1217</v>
      </c>
      <c r="BX112" s="281">
        <v>0.01582175925925926</v>
      </c>
      <c r="BY112" s="77">
        <f t="shared" si="24"/>
        <v>0.0032236673307374205</v>
      </c>
      <c r="BZ112" s="77">
        <f t="shared" si="20"/>
        <v>0.003337661043053292</v>
      </c>
      <c r="CA112" s="77">
        <f t="shared" si="21"/>
        <v>0.03913407572979984</v>
      </c>
      <c r="CB112" s="2">
        <f t="shared" si="22"/>
        <v>0.04011242762304484</v>
      </c>
      <c r="CC112" s="2">
        <f t="shared" si="23"/>
        <v>0.0034211025691296237</v>
      </c>
    </row>
    <row r="113" spans="6:81" ht="12.75">
      <c r="F113">
        <v>2</v>
      </c>
      <c r="G113" t="s">
        <v>2066</v>
      </c>
      <c r="H113">
        <v>1952</v>
      </c>
      <c r="I113" s="119">
        <f t="shared" si="36"/>
        <v>39</v>
      </c>
      <c r="J113" t="s">
        <v>2067</v>
      </c>
      <c r="K113" s="174">
        <v>0.03813657407407407</v>
      </c>
      <c r="L113" s="2">
        <f t="shared" si="38"/>
        <v>0.0031648609190102965</v>
      </c>
      <c r="M113" s="118">
        <v>269</v>
      </c>
      <c r="N113" s="3" t="s">
        <v>891</v>
      </c>
      <c r="O113" s="3">
        <v>1930</v>
      </c>
      <c r="P113" s="11">
        <f t="shared" si="27"/>
        <v>63</v>
      </c>
      <c r="Q113" s="13" t="s">
        <v>821</v>
      </c>
      <c r="R113" s="78">
        <v>0.04134259259259259</v>
      </c>
      <c r="S113" s="77">
        <f t="shared" si="31"/>
        <v>0.0034309205471031194</v>
      </c>
      <c r="T113" s="161">
        <f>S113/L153</f>
        <v>0.9098318899643402</v>
      </c>
      <c r="U113" s="183">
        <v>367</v>
      </c>
      <c r="V113" s="184" t="s">
        <v>1005</v>
      </c>
      <c r="W113" s="185">
        <v>1958</v>
      </c>
      <c r="X113" s="181" t="s">
        <v>612</v>
      </c>
      <c r="Y113" s="190">
        <v>0.04690972222222222</v>
      </c>
      <c r="Z113" s="2">
        <f t="shared" si="28"/>
        <v>0.003892923005993545</v>
      </c>
      <c r="AA113" s="5"/>
      <c r="AB113" s="118">
        <v>181</v>
      </c>
      <c r="AC113" s="67" t="s">
        <v>859</v>
      </c>
      <c r="AD113">
        <v>1986</v>
      </c>
      <c r="AE113" s="7" t="s">
        <v>615</v>
      </c>
      <c r="AF113" s="141">
        <v>0.03761574074074074</v>
      </c>
      <c r="AG113" s="99">
        <f t="shared" si="29"/>
        <v>0.003303973714601734</v>
      </c>
      <c r="AH113">
        <v>103</v>
      </c>
      <c r="AI113" t="s">
        <v>2301</v>
      </c>
      <c r="AJ113">
        <v>1958</v>
      </c>
      <c r="AK113" s="152">
        <v>0.034525462962962966</v>
      </c>
      <c r="AL113" s="2">
        <f t="shared" si="37"/>
        <v>0.0029673797131897694</v>
      </c>
      <c r="AM113" s="13" t="s">
        <v>243</v>
      </c>
      <c r="AN113" s="43"/>
      <c r="AO113">
        <v>103</v>
      </c>
      <c r="AP113" s="220" t="s">
        <v>2291</v>
      </c>
      <c r="AQ113" s="3">
        <v>1945</v>
      </c>
      <c r="AR113" s="2">
        <v>0.03703703703703704</v>
      </c>
      <c r="AS113" s="13" t="s">
        <v>2221</v>
      </c>
      <c r="AT113" s="2">
        <f t="shared" si="35"/>
        <v>0.0031832434067070943</v>
      </c>
      <c r="AU113" s="6">
        <f>AR113/AK125</f>
        <v>1.0515938218862966</v>
      </c>
      <c r="AV113" s="254">
        <v>102</v>
      </c>
      <c r="AW113" s="248" t="s">
        <v>1221</v>
      </c>
      <c r="AX113" s="248" t="s">
        <v>1351</v>
      </c>
      <c r="AY113" s="248" t="s">
        <v>1227</v>
      </c>
      <c r="AZ113" s="255">
        <v>0.03480324074074074</v>
      </c>
      <c r="BA113" s="259">
        <f t="shared" si="30"/>
        <v>0.00296829345336808</v>
      </c>
      <c r="BB113" s="260"/>
      <c r="BC113" s="260"/>
      <c r="BK113" s="24"/>
      <c r="BL113" s="24"/>
      <c r="BM113" s="24"/>
      <c r="BN113" s="24"/>
      <c r="BO113" s="24"/>
      <c r="BP113" s="24"/>
      <c r="BQ113" s="24"/>
      <c r="BR113" s="24"/>
      <c r="BS113" s="24"/>
      <c r="BT113" s="279">
        <v>109</v>
      </c>
      <c r="BU113" s="280" t="s">
        <v>1908</v>
      </c>
      <c r="BV113" s="280" t="s">
        <v>1726</v>
      </c>
      <c r="BW113" s="280" t="s">
        <v>355</v>
      </c>
      <c r="BX113" s="281">
        <v>0.015844907407407408</v>
      </c>
      <c r="BY113" s="77">
        <f t="shared" si="24"/>
        <v>0.0032283837423405476</v>
      </c>
      <c r="BZ113" s="77">
        <f t="shared" si="20"/>
        <v>0.003342544234045323</v>
      </c>
      <c r="CA113" s="77">
        <f t="shared" si="21"/>
        <v>0.03919133114418141</v>
      </c>
      <c r="CB113" s="2">
        <f t="shared" si="22"/>
        <v>0.040171114422785946</v>
      </c>
      <c r="CC113" s="2">
        <f t="shared" si="23"/>
        <v>0.003426107839896456</v>
      </c>
    </row>
    <row r="114" spans="3:81" ht="22.5">
      <c r="C114">
        <v>83</v>
      </c>
      <c r="D114" s="222"/>
      <c r="E114" s="222"/>
      <c r="F114" s="222"/>
      <c r="G114" t="s">
        <v>1137</v>
      </c>
      <c r="H114" s="44">
        <v>1979</v>
      </c>
      <c r="I114" s="215">
        <f t="shared" si="36"/>
        <v>12</v>
      </c>
      <c r="J114" t="s">
        <v>2167</v>
      </c>
      <c r="K114" s="174">
        <v>0.038148148148148146</v>
      </c>
      <c r="L114" s="2">
        <f t="shared" si="38"/>
        <v>0.0031658214230828336</v>
      </c>
      <c r="M114" s="118">
        <v>274</v>
      </c>
      <c r="N114" s="63" t="s">
        <v>2074</v>
      </c>
      <c r="O114">
        <v>1941</v>
      </c>
      <c r="P114" s="11">
        <f t="shared" si="27"/>
        <v>52</v>
      </c>
      <c r="Q114" s="13" t="s">
        <v>800</v>
      </c>
      <c r="R114" s="78">
        <v>0.04163194444444445</v>
      </c>
      <c r="S114" s="77">
        <f t="shared" si="31"/>
        <v>0.0034549331489165517</v>
      </c>
      <c r="T114" s="95"/>
      <c r="U114" s="186">
        <v>368</v>
      </c>
      <c r="V114" s="184" t="s">
        <v>1006</v>
      </c>
      <c r="W114" s="185">
        <v>1971</v>
      </c>
      <c r="X114" s="181" t="s">
        <v>612</v>
      </c>
      <c r="Y114" s="190">
        <v>0.04693287037037037</v>
      </c>
      <c r="Z114" s="2">
        <f t="shared" si="28"/>
        <v>0.0038948440141386197</v>
      </c>
      <c r="AA114" s="5"/>
      <c r="AB114" s="118">
        <v>182</v>
      </c>
      <c r="AC114" s="46" t="s">
        <v>692</v>
      </c>
      <c r="AD114">
        <v>1979</v>
      </c>
      <c r="AE114" s="7" t="s">
        <v>687</v>
      </c>
      <c r="AF114" s="141">
        <v>0.037627314814814815</v>
      </c>
      <c r="AG114" s="99">
        <f t="shared" si="29"/>
        <v>0.0033049903218985346</v>
      </c>
      <c r="AH114">
        <v>104</v>
      </c>
      <c r="AI114" t="s">
        <v>244</v>
      </c>
      <c r="AJ114">
        <v>1981</v>
      </c>
      <c r="AK114" s="152">
        <v>0.03454861111111111</v>
      </c>
      <c r="AL114" s="2">
        <f t="shared" si="37"/>
        <v>0.0029693692403189613</v>
      </c>
      <c r="AM114" s="13" t="s">
        <v>158</v>
      </c>
      <c r="AN114" s="43"/>
      <c r="AO114">
        <v>104</v>
      </c>
      <c r="AP114" s="122" t="s">
        <v>2292</v>
      </c>
      <c r="AQ114" s="3">
        <v>1989</v>
      </c>
      <c r="AR114" s="2">
        <v>0.03704861111111111</v>
      </c>
      <c r="AS114" s="13" t="s">
        <v>429</v>
      </c>
      <c r="AT114" s="2">
        <f t="shared" si="35"/>
        <v>0.00318423817027169</v>
      </c>
      <c r="AV114" s="254">
        <v>104</v>
      </c>
      <c r="AW114" s="248" t="s">
        <v>1221</v>
      </c>
      <c r="AX114" s="248" t="s">
        <v>1352</v>
      </c>
      <c r="AY114" s="248" t="s">
        <v>158</v>
      </c>
      <c r="AZ114" s="255">
        <v>0.034826388888888886</v>
      </c>
      <c r="BA114" s="259">
        <f t="shared" si="30"/>
        <v>0.002970267709073679</v>
      </c>
      <c r="BB114" s="260"/>
      <c r="BC114" s="260"/>
      <c r="BK114" s="24"/>
      <c r="BL114" s="24"/>
      <c r="BM114" s="24"/>
      <c r="BN114" s="24"/>
      <c r="BO114" s="24"/>
      <c r="BP114" s="24"/>
      <c r="BQ114" s="24"/>
      <c r="BR114" s="24"/>
      <c r="BS114" s="24"/>
      <c r="BT114" s="279">
        <v>110</v>
      </c>
      <c r="BU114" s="280" t="s">
        <v>1908</v>
      </c>
      <c r="BV114" s="280" t="s">
        <v>1727</v>
      </c>
      <c r="BW114" s="312" t="s">
        <v>1374</v>
      </c>
      <c r="BX114" s="281">
        <v>0.015856481481481482</v>
      </c>
      <c r="BY114" s="77">
        <f t="shared" si="24"/>
        <v>0.003230741948142111</v>
      </c>
      <c r="BZ114" s="77">
        <f t="shared" si="20"/>
        <v>0.0033449858295413384</v>
      </c>
      <c r="CA114" s="77">
        <f t="shared" si="21"/>
        <v>0.039219958851372194</v>
      </c>
      <c r="CB114" s="2">
        <f t="shared" si="22"/>
        <v>0.040200457822656493</v>
      </c>
      <c r="CC114" s="2">
        <f t="shared" si="23"/>
        <v>0.003428610475279872</v>
      </c>
    </row>
    <row r="115" spans="1:81" ht="25.5">
      <c r="A115" s="46"/>
      <c r="D115" s="222"/>
      <c r="E115" s="222"/>
      <c r="F115" s="222"/>
      <c r="G115" t="s">
        <v>1138</v>
      </c>
      <c r="H115">
        <v>1977</v>
      </c>
      <c r="I115" s="119">
        <f t="shared" si="36"/>
        <v>14</v>
      </c>
      <c r="J115" s="7" t="s">
        <v>982</v>
      </c>
      <c r="K115" s="174">
        <v>0.03815972222222223</v>
      </c>
      <c r="L115" s="2">
        <f t="shared" si="38"/>
        <v>0.003166781927155371</v>
      </c>
      <c r="M115" s="118">
        <v>277</v>
      </c>
      <c r="N115" t="s">
        <v>892</v>
      </c>
      <c r="O115">
        <v>1979</v>
      </c>
      <c r="P115" s="11">
        <f t="shared" si="27"/>
        <v>14</v>
      </c>
      <c r="Q115" s="13" t="s">
        <v>837</v>
      </c>
      <c r="R115" s="156">
        <v>0.04178240740740741</v>
      </c>
      <c r="S115" s="77">
        <f t="shared" si="31"/>
        <v>0.0034674197018595356</v>
      </c>
      <c r="T115" s="95"/>
      <c r="U115" s="183">
        <v>369</v>
      </c>
      <c r="V115" s="184" t="s">
        <v>1007</v>
      </c>
      <c r="W115" s="185">
        <v>1966</v>
      </c>
      <c r="X115" s="181" t="s">
        <v>612</v>
      </c>
      <c r="Y115" s="190">
        <v>0.0052893518518518515</v>
      </c>
      <c r="Z115" s="2">
        <f t="shared" si="28"/>
        <v>0.0004389503611495312</v>
      </c>
      <c r="AA115" s="5"/>
      <c r="AB115" s="118">
        <v>183</v>
      </c>
      <c r="AC115" s="47" t="s">
        <v>693</v>
      </c>
      <c r="AD115">
        <v>1983</v>
      </c>
      <c r="AE115" s="7" t="s">
        <v>158</v>
      </c>
      <c r="AF115" s="141">
        <v>0.03770833333333333</v>
      </c>
      <c r="AG115" s="99">
        <f t="shared" si="29"/>
        <v>0.003312106572976138</v>
      </c>
      <c r="AH115">
        <v>105</v>
      </c>
      <c r="AI115" s="3" t="s">
        <v>245</v>
      </c>
      <c r="AJ115">
        <v>1966</v>
      </c>
      <c r="AK115" s="152">
        <v>0.03466435185185185</v>
      </c>
      <c r="AL115" s="2">
        <f t="shared" si="37"/>
        <v>0.0029793168759649205</v>
      </c>
      <c r="AM115" s="13" t="s">
        <v>140</v>
      </c>
      <c r="AN115" s="43">
        <f>AL115/AG109</f>
        <v>0.906759515927957</v>
      </c>
      <c r="AO115">
        <v>105</v>
      </c>
      <c r="AP115" s="3" t="s">
        <v>2293</v>
      </c>
      <c r="AR115" s="2">
        <v>0.037071759259259256</v>
      </c>
      <c r="AS115" s="13" t="s">
        <v>428</v>
      </c>
      <c r="AT115" s="2">
        <f t="shared" si="35"/>
        <v>0.0031862276974008816</v>
      </c>
      <c r="AV115" s="254">
        <v>105</v>
      </c>
      <c r="AW115" s="248" t="s">
        <v>1221</v>
      </c>
      <c r="AX115" s="248" t="s">
        <v>1353</v>
      </c>
      <c r="AY115" s="248" t="s">
        <v>183</v>
      </c>
      <c r="AZ115" s="255">
        <v>0.03488425925925926</v>
      </c>
      <c r="BA115" s="259">
        <f t="shared" si="30"/>
        <v>0.002975203348337677</v>
      </c>
      <c r="BB115" s="260"/>
      <c r="BC115" s="260"/>
      <c r="BK115" s="24"/>
      <c r="BL115" s="24"/>
      <c r="BM115" s="24"/>
      <c r="BN115" s="24"/>
      <c r="BO115" s="24"/>
      <c r="BP115" s="24"/>
      <c r="BQ115" s="24"/>
      <c r="BR115" s="24"/>
      <c r="BS115" s="24"/>
      <c r="BT115" s="279">
        <v>110</v>
      </c>
      <c r="BU115" s="280" t="s">
        <v>1908</v>
      </c>
      <c r="BV115" s="263" t="s">
        <v>1728</v>
      </c>
      <c r="BW115" s="280" t="s">
        <v>1326</v>
      </c>
      <c r="BX115" s="281">
        <v>0.015856481481481482</v>
      </c>
      <c r="BY115" s="77">
        <f t="shared" si="24"/>
        <v>0.003230741948142111</v>
      </c>
      <c r="BZ115" s="77">
        <f t="shared" si="20"/>
        <v>0.0033449858295413384</v>
      </c>
      <c r="CA115" s="77">
        <f t="shared" si="21"/>
        <v>0.039219958851372194</v>
      </c>
      <c r="CB115" s="2">
        <f t="shared" si="22"/>
        <v>0.040200457822656493</v>
      </c>
      <c r="CC115" s="2">
        <f t="shared" si="23"/>
        <v>0.003428610475279872</v>
      </c>
    </row>
    <row r="116" spans="1:81" ht="25.5">
      <c r="A116" s="46"/>
      <c r="B116" s="46"/>
      <c r="C116" s="46"/>
      <c r="D116" s="46"/>
      <c r="E116" s="46">
        <v>6</v>
      </c>
      <c r="F116" s="46"/>
      <c r="G116" s="48" t="s">
        <v>1189</v>
      </c>
      <c r="H116" s="46">
        <v>1977</v>
      </c>
      <c r="I116" s="216">
        <f t="shared" si="36"/>
        <v>14</v>
      </c>
      <c r="J116" s="46" t="s">
        <v>781</v>
      </c>
      <c r="K116" s="226">
        <v>0.03854166666666667</v>
      </c>
      <c r="L116" s="2">
        <f t="shared" si="38"/>
        <v>0.003198478561549101</v>
      </c>
      <c r="M116" s="118">
        <v>285</v>
      </c>
      <c r="N116" t="s">
        <v>893</v>
      </c>
      <c r="O116">
        <v>1977</v>
      </c>
      <c r="P116" s="11">
        <f t="shared" si="27"/>
        <v>16</v>
      </c>
      <c r="Q116" s="13" t="s">
        <v>894</v>
      </c>
      <c r="R116" s="156">
        <v>0.04209490740740741</v>
      </c>
      <c r="S116" s="77">
        <f t="shared" si="31"/>
        <v>0.0034933533118180417</v>
      </c>
      <c r="T116" s="95"/>
      <c r="U116" s="186">
        <v>370</v>
      </c>
      <c r="V116" s="184" t="s">
        <v>1008</v>
      </c>
      <c r="W116" s="185">
        <v>1968</v>
      </c>
      <c r="X116" s="181" t="s">
        <v>612</v>
      </c>
      <c r="Y116" s="190">
        <v>0.046967592592592596</v>
      </c>
      <c r="Z116" s="2">
        <f t="shared" si="28"/>
        <v>0.003897725526356232</v>
      </c>
      <c r="AA116" s="5"/>
      <c r="AB116" s="118">
        <v>186</v>
      </c>
      <c r="AC116" s="47" t="s">
        <v>2349</v>
      </c>
      <c r="AD116">
        <v>1986</v>
      </c>
      <c r="AE116" s="7" t="s">
        <v>615</v>
      </c>
      <c r="AF116" s="141">
        <v>0.03774305555555556</v>
      </c>
      <c r="AG116" s="99">
        <f t="shared" si="29"/>
        <v>0.00331515639486654</v>
      </c>
      <c r="AH116">
        <v>106</v>
      </c>
      <c r="AI116" s="6" t="s">
        <v>2265</v>
      </c>
      <c r="AJ116">
        <v>1962</v>
      </c>
      <c r="AK116" s="152">
        <v>0.03471064814814815</v>
      </c>
      <c r="AL116" s="2">
        <f t="shared" si="37"/>
        <v>0.0029832959302233046</v>
      </c>
      <c r="AM116" s="13" t="s">
        <v>129</v>
      </c>
      <c r="AN116" s="43"/>
      <c r="AO116">
        <v>106</v>
      </c>
      <c r="AP116" s="3" t="s">
        <v>2294</v>
      </c>
      <c r="AQ116">
        <v>1967</v>
      </c>
      <c r="AR116" s="2">
        <v>0.037141203703703704</v>
      </c>
      <c r="AS116" s="13" t="s">
        <v>587</v>
      </c>
      <c r="AT116" s="2">
        <f t="shared" si="35"/>
        <v>0.0031921962787884576</v>
      </c>
      <c r="AV116" s="254">
        <v>106</v>
      </c>
      <c r="AW116" s="248" t="s">
        <v>1208</v>
      </c>
      <c r="AX116" s="248" t="s">
        <v>1354</v>
      </c>
      <c r="AY116" s="248" t="s">
        <v>1303</v>
      </c>
      <c r="AZ116" s="255">
        <v>0.03496527777777778</v>
      </c>
      <c r="BA116" s="259">
        <f t="shared" si="30"/>
        <v>0.002982113243307274</v>
      </c>
      <c r="BB116" s="260"/>
      <c r="BC116" s="260"/>
      <c r="BK116" s="24"/>
      <c r="BL116" s="24"/>
      <c r="BM116" s="24"/>
      <c r="BN116" s="24"/>
      <c r="BO116" s="24"/>
      <c r="BP116" s="24"/>
      <c r="BQ116" s="24"/>
      <c r="BR116" s="24"/>
      <c r="BS116" s="24"/>
      <c r="BT116" s="279">
        <v>112</v>
      </c>
      <c r="BU116" s="280" t="s">
        <v>1908</v>
      </c>
      <c r="BV116" s="280" t="s">
        <v>1729</v>
      </c>
      <c r="BW116" s="280" t="s">
        <v>1291</v>
      </c>
      <c r="BX116" s="281">
        <v>0.015891203703703703</v>
      </c>
      <c r="BY116" s="77">
        <f t="shared" si="24"/>
        <v>0.0032378165655468014</v>
      </c>
      <c r="BZ116" s="77">
        <f t="shared" si="20"/>
        <v>0.003352310616029385</v>
      </c>
      <c r="CA116" s="77">
        <f t="shared" si="21"/>
        <v>0.03930584197294454</v>
      </c>
      <c r="CB116" s="2">
        <f t="shared" si="22"/>
        <v>0.04028848802226815</v>
      </c>
      <c r="CC116" s="2">
        <f t="shared" si="23"/>
        <v>0.0034361183814301194</v>
      </c>
    </row>
    <row r="117" spans="2:81" ht="12.75">
      <c r="B117" s="46"/>
      <c r="C117" s="46"/>
      <c r="D117" s="46"/>
      <c r="E117" s="46">
        <v>8</v>
      </c>
      <c r="F117" s="46"/>
      <c r="G117" s="47" t="s">
        <v>1190</v>
      </c>
      <c r="H117" s="45">
        <v>1981</v>
      </c>
      <c r="I117" s="216">
        <f t="shared" si="36"/>
        <v>10</v>
      </c>
      <c r="J117" s="46" t="s">
        <v>1101</v>
      </c>
      <c r="K117" s="226">
        <v>0.03912037037037037</v>
      </c>
      <c r="L117" s="2">
        <f t="shared" si="38"/>
        <v>0.003246503765175964</v>
      </c>
      <c r="M117" s="136">
        <v>292</v>
      </c>
      <c r="N117" s="46" t="s">
        <v>895</v>
      </c>
      <c r="O117" s="46">
        <v>1971</v>
      </c>
      <c r="P117" s="11">
        <f t="shared" si="27"/>
        <v>22</v>
      </c>
      <c r="Q117" s="46" t="s">
        <v>630</v>
      </c>
      <c r="R117" s="158">
        <v>0.04226851851851852</v>
      </c>
      <c r="S117" s="50">
        <f t="shared" si="31"/>
        <v>0.0035077608729061007</v>
      </c>
      <c r="T117" s="164">
        <f>S117/L148</f>
        <v>0.8221521837010356</v>
      </c>
      <c r="U117" s="191">
        <v>371</v>
      </c>
      <c r="V117" s="192" t="s">
        <v>1009</v>
      </c>
      <c r="W117" s="193">
        <v>1968</v>
      </c>
      <c r="X117" s="181" t="s">
        <v>612</v>
      </c>
      <c r="Y117" s="194">
        <v>0.04699074074074074</v>
      </c>
      <c r="Z117" s="2">
        <f t="shared" si="28"/>
        <v>0.003899646534501306</v>
      </c>
      <c r="AA117" s="5"/>
      <c r="AB117" s="118">
        <v>188</v>
      </c>
      <c r="AC117" s="47" t="s">
        <v>694</v>
      </c>
      <c r="AD117">
        <v>1973</v>
      </c>
      <c r="AE117" s="7" t="s">
        <v>655</v>
      </c>
      <c r="AF117" s="141">
        <v>0.03783564814814815</v>
      </c>
      <c r="AG117" s="99">
        <f t="shared" si="29"/>
        <v>0.0033232892532409444</v>
      </c>
      <c r="AH117">
        <v>107</v>
      </c>
      <c r="AI117" t="s">
        <v>2314</v>
      </c>
      <c r="AJ117">
        <v>1957</v>
      </c>
      <c r="AK117" s="152">
        <v>0.03480324074074074</v>
      </c>
      <c r="AL117" s="2">
        <f t="shared" si="37"/>
        <v>0.002991254038740072</v>
      </c>
      <c r="AM117" s="13" t="s">
        <v>149</v>
      </c>
      <c r="AN117" s="43"/>
      <c r="AO117">
        <v>107</v>
      </c>
      <c r="AP117" s="3" t="s">
        <v>2295</v>
      </c>
      <c r="AQ117">
        <v>1957</v>
      </c>
      <c r="AR117" s="2">
        <v>0.0371875</v>
      </c>
      <c r="AS117" s="13" t="s">
        <v>576</v>
      </c>
      <c r="AT117" s="2">
        <f t="shared" si="35"/>
        <v>0.0031961753330468413</v>
      </c>
      <c r="AU117" s="3">
        <f>AR117/AK144</f>
        <v>1.0314606741573034</v>
      </c>
      <c r="AV117" s="254">
        <v>107</v>
      </c>
      <c r="AW117" s="248" t="s">
        <v>1208</v>
      </c>
      <c r="AX117" s="248" t="s">
        <v>1355</v>
      </c>
      <c r="AY117" s="248" t="s">
        <v>1236</v>
      </c>
      <c r="AZ117" s="255">
        <v>0.035</v>
      </c>
      <c r="BA117" s="259">
        <f t="shared" si="30"/>
        <v>0.002985074626865672</v>
      </c>
      <c r="BB117" s="260"/>
      <c r="BC117" s="260"/>
      <c r="BK117" s="24"/>
      <c r="BL117" s="24"/>
      <c r="BM117" s="24"/>
      <c r="BN117" s="24"/>
      <c r="BO117" s="24"/>
      <c r="BP117" s="24"/>
      <c r="BQ117" s="24"/>
      <c r="BR117" s="24"/>
      <c r="BS117" s="24"/>
      <c r="BT117" s="279">
        <v>112</v>
      </c>
      <c r="BU117" s="280" t="s">
        <v>1908</v>
      </c>
      <c r="BV117" s="280" t="s">
        <v>1730</v>
      </c>
      <c r="BW117" s="280" t="s">
        <v>355</v>
      </c>
      <c r="BX117" s="281">
        <v>0.015891203703703703</v>
      </c>
      <c r="BY117" s="77">
        <f t="shared" si="24"/>
        <v>0.0032378165655468014</v>
      </c>
      <c r="BZ117" s="77">
        <f t="shared" si="20"/>
        <v>0.003352310616029385</v>
      </c>
      <c r="CA117" s="77">
        <f t="shared" si="21"/>
        <v>0.03930584197294454</v>
      </c>
      <c r="CB117" s="2">
        <f t="shared" si="22"/>
        <v>0.04028848802226815</v>
      </c>
      <c r="CC117" s="2">
        <f t="shared" si="23"/>
        <v>0.0034361183814301194</v>
      </c>
    </row>
    <row r="118" spans="1:81" ht="22.5">
      <c r="A118">
        <v>147</v>
      </c>
      <c r="C118">
        <v>90</v>
      </c>
      <c r="D118" s="222"/>
      <c r="E118" s="222"/>
      <c r="F118" s="222"/>
      <c r="G118" t="s">
        <v>1140</v>
      </c>
      <c r="H118">
        <v>1976</v>
      </c>
      <c r="I118" s="119">
        <f t="shared" si="36"/>
        <v>15</v>
      </c>
      <c r="J118" t="s">
        <v>982</v>
      </c>
      <c r="K118" s="174">
        <v>0.039050925925925926</v>
      </c>
      <c r="L118" s="2">
        <f t="shared" si="38"/>
        <v>0.0032407407407407406</v>
      </c>
      <c r="M118" s="118">
        <v>304</v>
      </c>
      <c r="N118" t="s">
        <v>936</v>
      </c>
      <c r="O118">
        <v>1977</v>
      </c>
      <c r="P118" s="11">
        <f t="shared" si="27"/>
        <v>16</v>
      </c>
      <c r="Q118" t="s">
        <v>837</v>
      </c>
      <c r="R118" s="156">
        <v>0.04293981481481481</v>
      </c>
      <c r="S118" s="77">
        <f t="shared" si="31"/>
        <v>0.0035634701091132623</v>
      </c>
      <c r="T118" s="95"/>
      <c r="U118" s="46">
        <v>374</v>
      </c>
      <c r="V118" s="47" t="s">
        <v>1010</v>
      </c>
      <c r="W118" s="46">
        <v>1980</v>
      </c>
      <c r="X118" s="46" t="s">
        <v>837</v>
      </c>
      <c r="Y118" s="173">
        <v>0.04701388888888889</v>
      </c>
      <c r="Z118" s="50">
        <f t="shared" si="28"/>
        <v>0.003901567542646381</v>
      </c>
      <c r="AA118" s="160">
        <f>Z118/S134</f>
        <v>1.0218867924528303</v>
      </c>
      <c r="AB118" s="118">
        <v>189</v>
      </c>
      <c r="AC118" t="s">
        <v>695</v>
      </c>
      <c r="AD118">
        <v>1944</v>
      </c>
      <c r="AE118" s="7" t="s">
        <v>658</v>
      </c>
      <c r="AF118" s="141">
        <v>0.03792824074074074</v>
      </c>
      <c r="AG118" s="99">
        <f t="shared" si="29"/>
        <v>0.0033314221116153486</v>
      </c>
      <c r="AH118">
        <v>108</v>
      </c>
      <c r="AI118" s="122" t="s">
        <v>246</v>
      </c>
      <c r="AJ118" s="44">
        <v>1955</v>
      </c>
      <c r="AK118" s="153">
        <v>0.03481481481481481</v>
      </c>
      <c r="AL118" s="2">
        <f t="shared" si="37"/>
        <v>0.002992248802304668</v>
      </c>
      <c r="AM118" s="79" t="s">
        <v>171</v>
      </c>
      <c r="AN118" s="46"/>
      <c r="AO118">
        <v>108</v>
      </c>
      <c r="AP118" t="s">
        <v>2296</v>
      </c>
      <c r="AQ118">
        <v>1965</v>
      </c>
      <c r="AR118" s="2">
        <v>0.03737268518518519</v>
      </c>
      <c r="AS118" s="13" t="s">
        <v>2204</v>
      </c>
      <c r="AT118" s="2">
        <f t="shared" si="35"/>
        <v>0.0032120915500803773</v>
      </c>
      <c r="AV118" s="254">
        <v>108</v>
      </c>
      <c r="AW118" s="248" t="s">
        <v>1221</v>
      </c>
      <c r="AX118" s="248" t="s">
        <v>1356</v>
      </c>
      <c r="AY118" s="248" t="s">
        <v>1236</v>
      </c>
      <c r="AZ118" s="255">
        <v>0.0350462962962963</v>
      </c>
      <c r="BA118" s="259">
        <f t="shared" si="30"/>
        <v>0.00298902313827687</v>
      </c>
      <c r="BB118" s="260"/>
      <c r="BC118" s="260"/>
      <c r="BK118" s="24"/>
      <c r="BL118" s="24"/>
      <c r="BM118" s="24"/>
      <c r="BN118" s="24"/>
      <c r="BO118" s="24"/>
      <c r="BP118" s="24"/>
      <c r="BQ118" s="24"/>
      <c r="BR118" s="24"/>
      <c r="BS118" s="24"/>
      <c r="BT118" s="279">
        <v>114</v>
      </c>
      <c r="BU118" s="280" t="s">
        <v>1909</v>
      </c>
      <c r="BV118" s="316" t="s">
        <v>1925</v>
      </c>
      <c r="BW118" s="312" t="s">
        <v>1374</v>
      </c>
      <c r="BX118" s="281">
        <v>0.015902777777777776</v>
      </c>
      <c r="BY118" s="77">
        <f t="shared" si="24"/>
        <v>0.0032401747713483647</v>
      </c>
      <c r="BZ118" s="77">
        <f t="shared" si="20"/>
        <v>0.0033547522115254</v>
      </c>
      <c r="CA118" s="77">
        <f t="shared" si="21"/>
        <v>0.03933446968013531</v>
      </c>
      <c r="CB118" s="2">
        <f t="shared" si="22"/>
        <v>0.04031783142213869</v>
      </c>
      <c r="CC118" s="2">
        <f t="shared" si="23"/>
        <v>0.0034386210168135343</v>
      </c>
    </row>
    <row r="119" spans="1:81" ht="12.75">
      <c r="A119">
        <v>148</v>
      </c>
      <c r="D119" s="222"/>
      <c r="E119" s="222"/>
      <c r="F119" s="222"/>
      <c r="G119" t="s">
        <v>1078</v>
      </c>
      <c r="H119">
        <v>1958</v>
      </c>
      <c r="I119" s="11">
        <f t="shared" si="36"/>
        <v>33</v>
      </c>
      <c r="J119" s="13" t="s">
        <v>1079</v>
      </c>
      <c r="K119" s="174">
        <v>0.039050925925925926</v>
      </c>
      <c r="L119" s="2">
        <f t="shared" si="38"/>
        <v>0.0032407407407407406</v>
      </c>
      <c r="M119" s="118">
        <v>306</v>
      </c>
      <c r="N119" t="s">
        <v>1018</v>
      </c>
      <c r="O119" s="3">
        <v>1927</v>
      </c>
      <c r="P119" s="11">
        <f t="shared" si="27"/>
        <v>66</v>
      </c>
      <c r="Q119" s="11" t="s">
        <v>896</v>
      </c>
      <c r="R119" s="156">
        <v>0.04305555555555556</v>
      </c>
      <c r="S119" s="77">
        <f t="shared" si="31"/>
        <v>0.0035730751498386356</v>
      </c>
      <c r="T119" s="95"/>
      <c r="U119" s="160">
        <v>375</v>
      </c>
      <c r="V119" s="160" t="s">
        <v>911</v>
      </c>
      <c r="W119" s="160">
        <v>1978</v>
      </c>
      <c r="X119" s="46" t="s">
        <v>837</v>
      </c>
      <c r="Y119" s="173">
        <v>0.04703703703703704</v>
      </c>
      <c r="Z119" s="50">
        <f t="shared" si="28"/>
        <v>0.003903488550791455</v>
      </c>
      <c r="AA119" s="160">
        <f>Z119/S131</f>
        <v>1.0428534770336155</v>
      </c>
      <c r="AB119" s="118">
        <v>190</v>
      </c>
      <c r="AC119" s="3" t="s">
        <v>294</v>
      </c>
      <c r="AD119">
        <v>1953</v>
      </c>
      <c r="AE119" s="7" t="s">
        <v>696</v>
      </c>
      <c r="AF119" s="141">
        <v>0.037939814814814815</v>
      </c>
      <c r="AG119" s="99">
        <f t="shared" si="29"/>
        <v>0.003332438718912149</v>
      </c>
      <c r="AH119">
        <v>109</v>
      </c>
      <c r="AI119" s="46" t="s">
        <v>247</v>
      </c>
      <c r="AJ119" s="46">
        <v>1971</v>
      </c>
      <c r="AK119" s="153">
        <v>0.034826388888888886</v>
      </c>
      <c r="AL119" s="2">
        <f t="shared" si="37"/>
        <v>0.002993243565869264</v>
      </c>
      <c r="AM119" s="13" t="s">
        <v>196</v>
      </c>
      <c r="AN119" s="43"/>
      <c r="AO119">
        <v>109</v>
      </c>
      <c r="AP119" s="3" t="s">
        <v>2297</v>
      </c>
      <c r="AQ119">
        <v>1948</v>
      </c>
      <c r="AR119" s="2">
        <v>0.03746527777777778</v>
      </c>
      <c r="AS119" s="13" t="s">
        <v>2298</v>
      </c>
      <c r="AT119" s="2">
        <f t="shared" si="35"/>
        <v>0.0032200496585971447</v>
      </c>
      <c r="AU119" s="3">
        <f>AR119/AK158</f>
        <v>1.015370138017566</v>
      </c>
      <c r="AV119" s="254">
        <v>109</v>
      </c>
      <c r="AW119" s="248" t="s">
        <v>1221</v>
      </c>
      <c r="AX119" s="248" t="s">
        <v>1357</v>
      </c>
      <c r="AY119" s="248" t="s">
        <v>158</v>
      </c>
      <c r="AZ119" s="255">
        <v>0.035069444444444445</v>
      </c>
      <c r="BA119" s="259">
        <f t="shared" si="30"/>
        <v>0.0029909973939824686</v>
      </c>
      <c r="BB119" s="260"/>
      <c r="BC119" s="260"/>
      <c r="BK119" s="24"/>
      <c r="BL119" s="24"/>
      <c r="BM119" s="24"/>
      <c r="BN119" s="24"/>
      <c r="BO119" s="24"/>
      <c r="BP119" s="24"/>
      <c r="BQ119" s="24"/>
      <c r="BR119" s="24"/>
      <c r="BS119" s="24"/>
      <c r="BT119" s="279">
        <v>115</v>
      </c>
      <c r="BU119" s="280" t="s">
        <v>1908</v>
      </c>
      <c r="BV119" s="280" t="s">
        <v>1733</v>
      </c>
      <c r="BW119" s="280" t="s">
        <v>1258</v>
      </c>
      <c r="BX119" s="281">
        <v>0.015914351851851853</v>
      </c>
      <c r="BY119" s="77">
        <f t="shared" si="24"/>
        <v>0.003242532977149929</v>
      </c>
      <c r="BZ119" s="77">
        <f t="shared" si="20"/>
        <v>0.0033571938070214163</v>
      </c>
      <c r="CA119" s="77">
        <f t="shared" si="21"/>
        <v>0.03936309738732611</v>
      </c>
      <c r="CB119" s="2">
        <f t="shared" si="22"/>
        <v>0.04034717482200926</v>
      </c>
      <c r="CC119" s="2">
        <f t="shared" si="23"/>
        <v>0.0034411236521969518</v>
      </c>
    </row>
    <row r="120" spans="4:81" ht="12.75">
      <c r="D120" s="222"/>
      <c r="E120" s="222"/>
      <c r="F120" s="222"/>
      <c r="G120" t="s">
        <v>1076</v>
      </c>
      <c r="H120" s="5">
        <v>1952</v>
      </c>
      <c r="I120" s="11">
        <f t="shared" si="36"/>
        <v>39</v>
      </c>
      <c r="J120" s="13" t="s">
        <v>1077</v>
      </c>
      <c r="K120" s="174">
        <v>0.039074074074074074</v>
      </c>
      <c r="L120" s="2">
        <f t="shared" si="38"/>
        <v>0.003242661748885815</v>
      </c>
      <c r="M120" s="118">
        <v>316</v>
      </c>
      <c r="N120" t="s">
        <v>897</v>
      </c>
      <c r="O120">
        <v>1941</v>
      </c>
      <c r="P120" s="11">
        <f t="shared" si="27"/>
        <v>52</v>
      </c>
      <c r="Q120" t="s">
        <v>811</v>
      </c>
      <c r="R120" s="156">
        <v>0.04380787037037037</v>
      </c>
      <c r="S120" s="77">
        <f t="shared" si="31"/>
        <v>0.0036355079145535575</v>
      </c>
      <c r="T120" s="95"/>
      <c r="U120" s="160">
        <v>377</v>
      </c>
      <c r="V120" s="165" t="s">
        <v>395</v>
      </c>
      <c r="W120" s="160">
        <v>1956</v>
      </c>
      <c r="X120" s="46" t="s">
        <v>696</v>
      </c>
      <c r="Y120" s="173">
        <v>0.04708333333333333</v>
      </c>
      <c r="Z120" s="50">
        <f t="shared" si="28"/>
        <v>0.003907330567081604</v>
      </c>
      <c r="AA120" s="160">
        <f>Z120/S144</f>
        <v>0.9708830548926016</v>
      </c>
      <c r="AB120" s="118">
        <v>191</v>
      </c>
      <c r="AC120" t="s">
        <v>45</v>
      </c>
      <c r="AD120">
        <v>1973</v>
      </c>
      <c r="AE120" s="7" t="s">
        <v>697</v>
      </c>
      <c r="AF120" s="141">
        <v>0.03796296296296296</v>
      </c>
      <c r="AG120" s="99">
        <f t="shared" si="29"/>
        <v>0.00333447193350575</v>
      </c>
      <c r="AH120">
        <v>110</v>
      </c>
      <c r="AI120" s="270" t="s">
        <v>248</v>
      </c>
      <c r="AJ120" s="46">
        <v>1989</v>
      </c>
      <c r="AK120" s="153">
        <v>0.035034722222222224</v>
      </c>
      <c r="AL120" s="2">
        <f t="shared" si="37"/>
        <v>0.0030111493100319917</v>
      </c>
      <c r="AM120" s="13" t="s">
        <v>191</v>
      </c>
      <c r="AN120" s="43"/>
      <c r="AO120">
        <v>110</v>
      </c>
      <c r="AP120" t="s">
        <v>2299</v>
      </c>
      <c r="AQ120">
        <v>1990</v>
      </c>
      <c r="AR120" s="2">
        <v>0.03755787037037037</v>
      </c>
      <c r="AS120" s="13" t="s">
        <v>2176</v>
      </c>
      <c r="AT120" s="2">
        <f t="shared" si="35"/>
        <v>0.0032280077671139125</v>
      </c>
      <c r="AV120" s="254">
        <v>110</v>
      </c>
      <c r="AW120" s="248" t="s">
        <v>1208</v>
      </c>
      <c r="AX120" s="263" t="s">
        <v>1358</v>
      </c>
      <c r="AY120" s="248" t="s">
        <v>158</v>
      </c>
      <c r="AZ120" s="255">
        <v>0.035104166666666665</v>
      </c>
      <c r="BA120" s="259">
        <f t="shared" si="30"/>
        <v>0.002993958777540867</v>
      </c>
      <c r="BB120" s="260"/>
      <c r="BC120" s="260"/>
      <c r="BK120" s="24"/>
      <c r="BL120" s="24"/>
      <c r="BM120" s="24"/>
      <c r="BN120" s="24"/>
      <c r="BO120" s="24"/>
      <c r="BP120" s="24"/>
      <c r="BQ120" s="24"/>
      <c r="BR120" s="24"/>
      <c r="BS120" s="24"/>
      <c r="BT120" s="279">
        <v>115</v>
      </c>
      <c r="BU120" s="280" t="s">
        <v>1908</v>
      </c>
      <c r="BV120" s="280" t="s">
        <v>1731</v>
      </c>
      <c r="BW120" s="280" t="s">
        <v>1732</v>
      </c>
      <c r="BX120" s="281">
        <v>0.015914351851851853</v>
      </c>
      <c r="BY120" s="77">
        <f t="shared" si="24"/>
        <v>0.003242532977149929</v>
      </c>
      <c r="BZ120" s="77">
        <f t="shared" si="20"/>
        <v>0.0033571938070214163</v>
      </c>
      <c r="CA120" s="77">
        <f t="shared" si="21"/>
        <v>0.03936309738732611</v>
      </c>
      <c r="CB120" s="2">
        <f t="shared" si="22"/>
        <v>0.04034717482200926</v>
      </c>
      <c r="CC120" s="2">
        <f t="shared" si="23"/>
        <v>0.0034411236521969518</v>
      </c>
    </row>
    <row r="121" spans="2:81" ht="12.75">
      <c r="B121">
        <v>104</v>
      </c>
      <c r="D121" s="222"/>
      <c r="E121" s="222"/>
      <c r="F121" s="222"/>
      <c r="G121" s="3" t="s">
        <v>992</v>
      </c>
      <c r="H121">
        <v>1943</v>
      </c>
      <c r="I121" s="11">
        <f t="shared" si="36"/>
        <v>48</v>
      </c>
      <c r="J121" s="13" t="s">
        <v>1079</v>
      </c>
      <c r="K121" s="174">
        <v>0.03909722222222222</v>
      </c>
      <c r="L121" s="2">
        <f t="shared" si="38"/>
        <v>0.0032445827570308896</v>
      </c>
      <c r="M121" s="136">
        <v>319</v>
      </c>
      <c r="N121" s="46" t="s">
        <v>898</v>
      </c>
      <c r="O121" s="46">
        <v>1957</v>
      </c>
      <c r="P121" s="11">
        <f t="shared" si="27"/>
        <v>36</v>
      </c>
      <c r="Q121" s="51" t="s">
        <v>908</v>
      </c>
      <c r="R121" s="158">
        <v>0.043888888888888894</v>
      </c>
      <c r="S121" s="50">
        <f t="shared" si="31"/>
        <v>0.0036422314430613187</v>
      </c>
      <c r="T121" s="160"/>
      <c r="U121" s="160">
        <v>378</v>
      </c>
      <c r="V121" s="165" t="s">
        <v>920</v>
      </c>
      <c r="W121" s="160">
        <v>1958</v>
      </c>
      <c r="X121" s="46" t="s">
        <v>696</v>
      </c>
      <c r="Y121" s="173">
        <v>0.04710648148148148</v>
      </c>
      <c r="Z121" s="50">
        <f t="shared" si="28"/>
        <v>0.003909251575226679</v>
      </c>
      <c r="AA121" s="160">
        <f>Z121/S142</f>
        <v>0.9866666666666667</v>
      </c>
      <c r="AB121" s="118">
        <v>192</v>
      </c>
      <c r="AC121" s="47" t="s">
        <v>2248</v>
      </c>
      <c r="AD121">
        <v>1983</v>
      </c>
      <c r="AE121" s="7" t="s">
        <v>602</v>
      </c>
      <c r="AF121" s="141">
        <v>0.03802083333333333</v>
      </c>
      <c r="AG121" s="99">
        <f t="shared" si="29"/>
        <v>0.0033395549699897524</v>
      </c>
      <c r="AH121">
        <v>111</v>
      </c>
      <c r="AI121" s="3" t="s">
        <v>2253</v>
      </c>
      <c r="AJ121">
        <v>1961</v>
      </c>
      <c r="AK121" s="152">
        <v>0.03512731481481481</v>
      </c>
      <c r="AL121" s="2">
        <f t="shared" si="37"/>
        <v>0.003019107418548759</v>
      </c>
      <c r="AM121" s="13" t="s">
        <v>1204</v>
      </c>
      <c r="AN121" s="43"/>
      <c r="AO121">
        <v>111</v>
      </c>
      <c r="AP121" s="3" t="s">
        <v>2300</v>
      </c>
      <c r="AQ121">
        <v>1981</v>
      </c>
      <c r="AR121" s="2">
        <v>0.03760416666666667</v>
      </c>
      <c r="AS121" s="13" t="s">
        <v>2194</v>
      </c>
      <c r="AT121" s="2">
        <f t="shared" si="35"/>
        <v>0.003231986821372296</v>
      </c>
      <c r="AV121" s="254">
        <v>111</v>
      </c>
      <c r="AW121" s="248" t="s">
        <v>1221</v>
      </c>
      <c r="AX121" s="248" t="s">
        <v>1359</v>
      </c>
      <c r="AY121" s="248" t="s">
        <v>355</v>
      </c>
      <c r="AZ121" s="255">
        <v>0.035115740740740746</v>
      </c>
      <c r="BA121" s="259">
        <f t="shared" si="30"/>
        <v>0.0029949459053936673</v>
      </c>
      <c r="BB121" s="260"/>
      <c r="BC121" s="260"/>
      <c r="BK121" s="24"/>
      <c r="BL121" s="24"/>
      <c r="BM121" s="24"/>
      <c r="BN121" s="24"/>
      <c r="BO121" s="24"/>
      <c r="BP121" s="24"/>
      <c r="BQ121" s="24"/>
      <c r="BR121" s="24"/>
      <c r="BS121" s="24"/>
      <c r="BT121" s="279">
        <v>117</v>
      </c>
      <c r="BU121" s="280" t="s">
        <v>1908</v>
      </c>
      <c r="BV121" s="280" t="s">
        <v>1734</v>
      </c>
      <c r="BW121" s="280" t="s">
        <v>158</v>
      </c>
      <c r="BX121" s="281">
        <v>0.015925925925925927</v>
      </c>
      <c r="BY121" s="77">
        <f t="shared" si="24"/>
        <v>0.0032448911829514927</v>
      </c>
      <c r="BZ121" s="77">
        <f t="shared" si="20"/>
        <v>0.003359635402517432</v>
      </c>
      <c r="CA121" s="77">
        <f t="shared" si="21"/>
        <v>0.03939172509451689</v>
      </c>
      <c r="CB121" s="2">
        <f t="shared" si="22"/>
        <v>0.040376518221879806</v>
      </c>
      <c r="CC121" s="2">
        <f t="shared" si="23"/>
        <v>0.0034436262875803675</v>
      </c>
    </row>
    <row r="122" spans="3:81" ht="12.75">
      <c r="C122">
        <v>93</v>
      </c>
      <c r="D122" s="222"/>
      <c r="E122" s="222"/>
      <c r="F122" s="222"/>
      <c r="G122" t="s">
        <v>1139</v>
      </c>
      <c r="H122">
        <v>1975</v>
      </c>
      <c r="I122" s="221">
        <f t="shared" si="36"/>
        <v>16</v>
      </c>
      <c r="J122" t="s">
        <v>2167</v>
      </c>
      <c r="K122" s="174">
        <v>0.03913194444444445</v>
      </c>
      <c r="L122" s="2">
        <f t="shared" si="38"/>
        <v>0.003247464269248502</v>
      </c>
      <c r="M122" s="118">
        <v>320</v>
      </c>
      <c r="N122" s="3" t="s">
        <v>900</v>
      </c>
      <c r="O122">
        <v>1955</v>
      </c>
      <c r="P122" s="11">
        <f t="shared" si="27"/>
        <v>38</v>
      </c>
      <c r="Q122" s="11" t="s">
        <v>907</v>
      </c>
      <c r="R122" s="157">
        <v>0.043923611111111115</v>
      </c>
      <c r="S122" s="77">
        <f t="shared" si="31"/>
        <v>0.0036451129552789304</v>
      </c>
      <c r="T122" s="95">
        <f>S122/L178</f>
        <v>0.9338090551181103</v>
      </c>
      <c r="U122" s="160">
        <v>379</v>
      </c>
      <c r="V122" s="165" t="s">
        <v>85</v>
      </c>
      <c r="W122" s="160">
        <v>1952</v>
      </c>
      <c r="X122" s="46" t="s">
        <v>696</v>
      </c>
      <c r="Y122" s="173">
        <v>0.0478587962962963</v>
      </c>
      <c r="Z122" s="50">
        <f t="shared" si="28"/>
        <v>0.003971684339941601</v>
      </c>
      <c r="AA122" s="160">
        <f>Z122/S140</f>
        <v>1.006572541382668</v>
      </c>
      <c r="AB122" s="118">
        <v>193</v>
      </c>
      <c r="AC122" s="47" t="s">
        <v>2336</v>
      </c>
      <c r="AD122">
        <v>1986</v>
      </c>
      <c r="AE122" s="7" t="s">
        <v>158</v>
      </c>
      <c r="AF122" s="141">
        <v>0.03803240740740741</v>
      </c>
      <c r="AG122" s="99">
        <f t="shared" si="29"/>
        <v>0.0033405715772865533</v>
      </c>
      <c r="AH122">
        <v>112</v>
      </c>
      <c r="AI122" s="3" t="s">
        <v>249</v>
      </c>
      <c r="AJ122">
        <v>1968</v>
      </c>
      <c r="AK122" s="152">
        <v>0.03515046296296296</v>
      </c>
      <c r="AL122" s="2">
        <f t="shared" si="37"/>
        <v>0.003021096945677951</v>
      </c>
      <c r="AM122" s="13" t="s">
        <v>250</v>
      </c>
      <c r="AN122" s="43"/>
      <c r="AO122">
        <v>112</v>
      </c>
      <c r="AP122" t="s">
        <v>2301</v>
      </c>
      <c r="AQ122">
        <v>1958</v>
      </c>
      <c r="AR122" s="2">
        <v>0.03767361111111111</v>
      </c>
      <c r="AS122" s="13" t="s">
        <v>2221</v>
      </c>
      <c r="AT122" s="2">
        <f t="shared" si="35"/>
        <v>0.0032379554027598717</v>
      </c>
      <c r="AV122" s="254">
        <v>112</v>
      </c>
      <c r="AW122" s="267" t="s">
        <v>1269</v>
      </c>
      <c r="AX122" s="267" t="s">
        <v>1360</v>
      </c>
      <c r="AY122" s="248" t="s">
        <v>158</v>
      </c>
      <c r="AZ122" s="255">
        <v>0.03518518518518519</v>
      </c>
      <c r="BA122" s="259">
        <f t="shared" si="30"/>
        <v>0.003000868672510464</v>
      </c>
      <c r="BB122" s="260"/>
      <c r="BC122" s="260"/>
      <c r="BK122" s="24"/>
      <c r="BL122" s="24"/>
      <c r="BM122" s="24"/>
      <c r="BN122" s="24"/>
      <c r="BO122" s="24"/>
      <c r="BP122" s="24"/>
      <c r="BQ122" s="24"/>
      <c r="BR122" s="24"/>
      <c r="BS122" s="24"/>
      <c r="BT122" s="279">
        <v>118</v>
      </c>
      <c r="BU122" s="280" t="s">
        <v>1908</v>
      </c>
      <c r="BV122" s="280" t="s">
        <v>1735</v>
      </c>
      <c r="BW122" s="280" t="s">
        <v>1285</v>
      </c>
      <c r="BX122" s="281">
        <v>0.0159375</v>
      </c>
      <c r="BY122" s="77">
        <f t="shared" si="24"/>
        <v>0.003247249388753056</v>
      </c>
      <c r="BZ122" s="77">
        <f t="shared" si="20"/>
        <v>0.0033620769980134474</v>
      </c>
      <c r="CA122" s="77">
        <f t="shared" si="21"/>
        <v>0.03942035280170767</v>
      </c>
      <c r="CB122" s="2">
        <f t="shared" si="22"/>
        <v>0.04040586162175036</v>
      </c>
      <c r="CC122" s="2">
        <f t="shared" si="23"/>
        <v>0.0034461289229637837</v>
      </c>
    </row>
    <row r="123" spans="1:81" ht="12.75">
      <c r="A123">
        <v>153</v>
      </c>
      <c r="B123">
        <v>109</v>
      </c>
      <c r="D123" s="222"/>
      <c r="E123" s="222"/>
      <c r="F123" s="222"/>
      <c r="G123" t="s">
        <v>1105</v>
      </c>
      <c r="H123">
        <v>1945</v>
      </c>
      <c r="I123" s="11">
        <f t="shared" si="36"/>
        <v>46</v>
      </c>
      <c r="J123" s="13" t="s">
        <v>1106</v>
      </c>
      <c r="K123" s="174">
        <v>0.03943287037037037</v>
      </c>
      <c r="L123" s="2">
        <f t="shared" si="38"/>
        <v>0.0032724373751344704</v>
      </c>
      <c r="M123" s="136">
        <v>322</v>
      </c>
      <c r="N123" s="46" t="s">
        <v>901</v>
      </c>
      <c r="O123" s="46">
        <v>1964</v>
      </c>
      <c r="P123" s="11">
        <f t="shared" si="27"/>
        <v>29</v>
      </c>
      <c r="Q123" s="46" t="s">
        <v>902</v>
      </c>
      <c r="R123" s="158">
        <v>0.04398148148148148</v>
      </c>
      <c r="S123" s="50">
        <f t="shared" si="31"/>
        <v>0.0036499154756416165</v>
      </c>
      <c r="T123" s="160"/>
      <c r="U123" s="160">
        <v>387</v>
      </c>
      <c r="V123" s="165" t="s">
        <v>919</v>
      </c>
      <c r="W123" s="160">
        <v>1952</v>
      </c>
      <c r="X123" s="46" t="s">
        <v>696</v>
      </c>
      <c r="Y123" s="173">
        <v>0.04796296296296296</v>
      </c>
      <c r="Z123" s="50">
        <f t="shared" si="28"/>
        <v>0.003980328876594436</v>
      </c>
      <c r="AA123" s="160">
        <f>Z123/S141</f>
        <v>1.0070473876063182</v>
      </c>
      <c r="AB123" s="118">
        <v>194</v>
      </c>
      <c r="AC123" s="3" t="s">
        <v>343</v>
      </c>
      <c r="AD123">
        <v>1955</v>
      </c>
      <c r="AE123" s="7" t="s">
        <v>158</v>
      </c>
      <c r="AF123" s="141">
        <v>0.03805555555555556</v>
      </c>
      <c r="AG123" s="99">
        <f t="shared" si="29"/>
        <v>0.0033426047918801547</v>
      </c>
      <c r="AH123">
        <v>113</v>
      </c>
      <c r="AI123" s="3" t="s">
        <v>251</v>
      </c>
      <c r="AJ123">
        <v>1977</v>
      </c>
      <c r="AK123" s="152">
        <v>0.03517361111111111</v>
      </c>
      <c r="AL123" s="2">
        <f t="shared" si="37"/>
        <v>0.0030230864728071427</v>
      </c>
      <c r="AM123" s="13" t="s">
        <v>225</v>
      </c>
      <c r="AN123" s="43"/>
      <c r="AO123">
        <v>113</v>
      </c>
      <c r="AP123" t="s">
        <v>2302</v>
      </c>
      <c r="AQ123">
        <v>1989</v>
      </c>
      <c r="AR123" s="2">
        <v>0.03768518518518518</v>
      </c>
      <c r="AS123" s="13" t="s">
        <v>2303</v>
      </c>
      <c r="AT123" s="2">
        <f t="shared" si="35"/>
        <v>0.0032389501663244676</v>
      </c>
      <c r="AV123" s="254">
        <v>112</v>
      </c>
      <c r="AW123" s="248" t="s">
        <v>1237</v>
      </c>
      <c r="AX123" s="248" t="s">
        <v>1361</v>
      </c>
      <c r="AY123" s="248" t="s">
        <v>679</v>
      </c>
      <c r="AZ123" s="255">
        <v>0.03518518518518519</v>
      </c>
      <c r="BA123" s="259">
        <f t="shared" si="30"/>
        <v>0.003000868672510464</v>
      </c>
      <c r="BB123" s="260"/>
      <c r="BC123" s="260"/>
      <c r="BK123" s="24"/>
      <c r="BL123" s="24"/>
      <c r="BM123" s="24"/>
      <c r="BN123" s="24"/>
      <c r="BO123" s="24"/>
      <c r="BP123" s="24"/>
      <c r="BQ123" s="24"/>
      <c r="BR123" s="24"/>
      <c r="BS123" s="24"/>
      <c r="BT123" s="279">
        <v>118</v>
      </c>
      <c r="BU123" s="280" t="s">
        <v>1908</v>
      </c>
      <c r="BV123" s="280" t="s">
        <v>1736</v>
      </c>
      <c r="BW123" s="280" t="s">
        <v>1285</v>
      </c>
      <c r="BX123" s="281">
        <v>0.0159375</v>
      </c>
      <c r="BY123" s="77">
        <f t="shared" si="24"/>
        <v>0.003247249388753056</v>
      </c>
      <c r="BZ123" s="77">
        <f t="shared" si="20"/>
        <v>0.0033620769980134474</v>
      </c>
      <c r="CA123" s="77">
        <f t="shared" si="21"/>
        <v>0.03942035280170767</v>
      </c>
      <c r="CB123" s="2">
        <f t="shared" si="22"/>
        <v>0.04040586162175036</v>
      </c>
      <c r="CC123" s="2">
        <f t="shared" si="23"/>
        <v>0.0034461289229637837</v>
      </c>
    </row>
    <row r="124" spans="1:81" ht="12.75">
      <c r="A124" s="43"/>
      <c r="G124" t="s">
        <v>2353</v>
      </c>
      <c r="H124" s="5">
        <v>1958</v>
      </c>
      <c r="I124" s="11">
        <f t="shared" si="36"/>
        <v>33</v>
      </c>
      <c r="J124" s="13" t="s">
        <v>1079</v>
      </c>
      <c r="K124" s="174">
        <v>0.03943287037037037</v>
      </c>
      <c r="L124" s="2">
        <f t="shared" si="38"/>
        <v>0.0032724373751344704</v>
      </c>
      <c r="M124" s="136">
        <v>323</v>
      </c>
      <c r="N124" s="47" t="s">
        <v>903</v>
      </c>
      <c r="O124" s="46">
        <v>1977</v>
      </c>
      <c r="P124" s="11">
        <f t="shared" si="27"/>
        <v>16</v>
      </c>
      <c r="Q124" s="50" t="s">
        <v>886</v>
      </c>
      <c r="R124" s="158">
        <v>0.0440625</v>
      </c>
      <c r="S124" s="50">
        <f t="shared" si="31"/>
        <v>0.003656639004149377</v>
      </c>
      <c r="T124" s="160"/>
      <c r="U124" s="160">
        <v>390</v>
      </c>
      <c r="V124" s="160" t="s">
        <v>1021</v>
      </c>
      <c r="W124" s="160">
        <v>1954</v>
      </c>
      <c r="X124" s="46" t="s">
        <v>1011</v>
      </c>
      <c r="Y124" s="173">
        <v>0.048587962962962965</v>
      </c>
      <c r="Z124" s="50">
        <f t="shared" si="28"/>
        <v>0.004032196096511449</v>
      </c>
      <c r="AA124" s="160"/>
      <c r="AB124" s="118">
        <v>195</v>
      </c>
      <c r="AC124" t="s">
        <v>698</v>
      </c>
      <c r="AD124">
        <v>1960</v>
      </c>
      <c r="AE124" s="7" t="s">
        <v>611</v>
      </c>
      <c r="AF124" s="141">
        <v>0.03809027777777778</v>
      </c>
      <c r="AG124" s="99">
        <f t="shared" si="29"/>
        <v>0.003345654613770556</v>
      </c>
      <c r="AH124">
        <v>114</v>
      </c>
      <c r="AI124" s="43" t="s">
        <v>2304</v>
      </c>
      <c r="AJ124">
        <v>1957</v>
      </c>
      <c r="AK124" s="152">
        <v>0.035196759259259254</v>
      </c>
      <c r="AL124" s="2">
        <f t="shared" si="37"/>
        <v>0.0030250759999363346</v>
      </c>
      <c r="AM124" s="13" t="s">
        <v>252</v>
      </c>
      <c r="AN124" s="43"/>
      <c r="AO124">
        <v>114</v>
      </c>
      <c r="AP124" t="s">
        <v>1200</v>
      </c>
      <c r="AQ124">
        <v>1955</v>
      </c>
      <c r="AR124" s="2">
        <v>0.037696759259259256</v>
      </c>
      <c r="AS124" t="s">
        <v>2287</v>
      </c>
      <c r="AV124" s="254">
        <v>114</v>
      </c>
      <c r="AW124" s="248" t="s">
        <v>1237</v>
      </c>
      <c r="AX124" s="248" t="s">
        <v>1362</v>
      </c>
      <c r="AY124" s="248" t="s">
        <v>135</v>
      </c>
      <c r="AZ124" s="255">
        <v>0.03523148148148148</v>
      </c>
      <c r="BA124" s="259">
        <f t="shared" si="30"/>
        <v>0.0030048171839216617</v>
      </c>
      <c r="BB124" s="260"/>
      <c r="BC124" s="260"/>
      <c r="BK124" s="24"/>
      <c r="BL124" s="24"/>
      <c r="BM124" s="24"/>
      <c r="BN124" s="24"/>
      <c r="BO124" s="24"/>
      <c r="BP124" s="24"/>
      <c r="BQ124" s="24"/>
      <c r="BR124" s="24"/>
      <c r="BS124" s="24"/>
      <c r="BT124" s="279">
        <v>120</v>
      </c>
      <c r="BU124" s="280" t="s">
        <v>1908</v>
      </c>
      <c r="BV124" s="280" t="s">
        <v>1737</v>
      </c>
      <c r="BW124" s="280" t="s">
        <v>1342</v>
      </c>
      <c r="BX124" s="281">
        <v>0.015949074074074074</v>
      </c>
      <c r="BY124" s="77">
        <f t="shared" si="24"/>
        <v>0.0032496075945546194</v>
      </c>
      <c r="BZ124" s="77">
        <f t="shared" si="20"/>
        <v>0.003364518593509463</v>
      </c>
      <c r="CA124" s="77">
        <f t="shared" si="21"/>
        <v>0.03944898050889845</v>
      </c>
      <c r="CB124" s="2">
        <f t="shared" si="22"/>
        <v>0.04043520502162091</v>
      </c>
      <c r="CC124" s="2">
        <f t="shared" si="23"/>
        <v>0.003448631558347199</v>
      </c>
    </row>
    <row r="125" spans="1:81" ht="12.75">
      <c r="A125" s="43"/>
      <c r="B125" s="43">
        <v>118</v>
      </c>
      <c r="C125" s="43"/>
      <c r="D125" s="43"/>
      <c r="E125" s="43"/>
      <c r="F125" s="43"/>
      <c r="G125" s="43" t="s">
        <v>726</v>
      </c>
      <c r="H125" s="43">
        <v>1941</v>
      </c>
      <c r="I125" s="11">
        <f t="shared" si="36"/>
        <v>50</v>
      </c>
      <c r="J125" s="13" t="s">
        <v>1096</v>
      </c>
      <c r="K125" s="174">
        <v>0.04030092592592593</v>
      </c>
      <c r="L125" s="2">
        <f t="shared" si="38"/>
        <v>0.0033444751805747656</v>
      </c>
      <c r="M125" s="118">
        <v>325</v>
      </c>
      <c r="N125" t="s">
        <v>904</v>
      </c>
      <c r="O125">
        <v>1964</v>
      </c>
      <c r="P125" s="11">
        <f t="shared" si="27"/>
        <v>29</v>
      </c>
      <c r="Q125" t="s">
        <v>924</v>
      </c>
      <c r="R125" s="156">
        <v>0.044097222222222225</v>
      </c>
      <c r="S125" s="50">
        <f t="shared" si="31"/>
        <v>0.0036595205163669894</v>
      </c>
      <c r="T125" s="160"/>
      <c r="U125" s="46">
        <v>391</v>
      </c>
      <c r="V125" s="46" t="s">
        <v>1022</v>
      </c>
      <c r="W125" s="46">
        <v>1979</v>
      </c>
      <c r="X125" s="46" t="s">
        <v>831</v>
      </c>
      <c r="Y125" s="50">
        <v>0.04866898148148147</v>
      </c>
      <c r="Z125" s="50">
        <f t="shared" si="28"/>
        <v>0.004038919625019209</v>
      </c>
      <c r="AA125" s="160"/>
      <c r="AB125" s="118">
        <v>198</v>
      </c>
      <c r="AC125" t="s">
        <v>699</v>
      </c>
      <c r="AD125">
        <v>1987</v>
      </c>
      <c r="AE125" s="13" t="s">
        <v>612</v>
      </c>
      <c r="AF125" s="141">
        <v>0.038148148148148146</v>
      </c>
      <c r="AG125" s="99">
        <f t="shared" si="29"/>
        <v>0.0033507376502545584</v>
      </c>
      <c r="AH125">
        <v>115</v>
      </c>
      <c r="AI125" t="s">
        <v>2291</v>
      </c>
      <c r="AJ125">
        <v>1945</v>
      </c>
      <c r="AK125" s="152">
        <v>0.03521990740740741</v>
      </c>
      <c r="AL125" s="2">
        <f t="shared" si="37"/>
        <v>0.0030270655270655273</v>
      </c>
      <c r="AM125" s="13" t="s">
        <v>243</v>
      </c>
      <c r="AN125" s="43">
        <f>AL125/AG86</f>
        <v>0.9938636130224917</v>
      </c>
      <c r="AO125">
        <v>115</v>
      </c>
      <c r="AP125" t="s">
        <v>2304</v>
      </c>
      <c r="AQ125">
        <v>1957</v>
      </c>
      <c r="AR125" s="2">
        <v>0.037731481481481484</v>
      </c>
      <c r="AS125" s="13" t="s">
        <v>2305</v>
      </c>
      <c r="AT125" s="2">
        <f aca="true" t="shared" si="39" ref="AT125:AT141">AR125/11.635</f>
        <v>0.003242929220582852</v>
      </c>
      <c r="AV125" s="254">
        <v>115</v>
      </c>
      <c r="AW125" s="263" t="s">
        <v>1237</v>
      </c>
      <c r="AX125" s="263" t="s">
        <v>1363</v>
      </c>
      <c r="AY125" s="248" t="s">
        <v>1364</v>
      </c>
      <c r="AZ125" s="255">
        <v>0.035243055555555555</v>
      </c>
      <c r="BA125" s="259">
        <f t="shared" si="30"/>
        <v>0.0030058043117744612</v>
      </c>
      <c r="BB125" s="260">
        <f>BA125/AT91</f>
        <v>0.9823234283717952</v>
      </c>
      <c r="BC125" s="260"/>
      <c r="BM125" s="24"/>
      <c r="BN125" s="24"/>
      <c r="BO125" s="24"/>
      <c r="BP125" s="24"/>
      <c r="BQ125" s="24"/>
      <c r="BR125" s="24"/>
      <c r="BS125" s="24"/>
      <c r="BT125" s="279">
        <v>121</v>
      </c>
      <c r="BU125" s="280" t="s">
        <v>1908</v>
      </c>
      <c r="BV125" s="280" t="s">
        <v>1738</v>
      </c>
      <c r="BW125" s="280" t="s">
        <v>1210</v>
      </c>
      <c r="BX125" s="281">
        <v>0.01596064814814815</v>
      </c>
      <c r="BY125" s="77">
        <f t="shared" si="24"/>
        <v>0.0032519658003561836</v>
      </c>
      <c r="BZ125" s="77">
        <f t="shared" si="20"/>
        <v>0.003366960189005479</v>
      </c>
      <c r="CA125" s="77">
        <f t="shared" si="21"/>
        <v>0.03947760821608924</v>
      </c>
      <c r="CB125" s="2">
        <f t="shared" si="22"/>
        <v>0.04046454842149147</v>
      </c>
      <c r="CC125" s="2">
        <f t="shared" si="23"/>
        <v>0.003451134193730616</v>
      </c>
    </row>
    <row r="126" spans="1:81" ht="12.75">
      <c r="A126" s="46"/>
      <c r="B126" s="43"/>
      <c r="C126" s="43">
        <v>108</v>
      </c>
      <c r="D126" s="43"/>
      <c r="E126" s="43"/>
      <c r="F126" s="43"/>
      <c r="G126" s="43" t="s">
        <v>1143</v>
      </c>
      <c r="H126" s="43">
        <v>1979</v>
      </c>
      <c r="I126" s="218">
        <f t="shared" si="36"/>
        <v>12</v>
      </c>
      <c r="J126" s="43" t="s">
        <v>2167</v>
      </c>
      <c r="K126" s="174">
        <v>0.04040509259259259</v>
      </c>
      <c r="L126" s="2">
        <f t="shared" si="38"/>
        <v>0.0033531197172276006</v>
      </c>
      <c r="M126" s="118">
        <v>327</v>
      </c>
      <c r="N126" t="s">
        <v>905</v>
      </c>
      <c r="O126">
        <v>1977</v>
      </c>
      <c r="P126" s="11">
        <f t="shared" si="27"/>
        <v>16</v>
      </c>
      <c r="Q126" t="s">
        <v>811</v>
      </c>
      <c r="R126" s="156">
        <v>0.04416666666666667</v>
      </c>
      <c r="S126" s="77">
        <f t="shared" si="31"/>
        <v>0.003665283540802213</v>
      </c>
      <c r="T126" s="95"/>
      <c r="U126" s="46">
        <v>392</v>
      </c>
      <c r="V126" s="46" t="s">
        <v>1012</v>
      </c>
      <c r="W126" s="46">
        <v>1978</v>
      </c>
      <c r="X126" s="46" t="s">
        <v>831</v>
      </c>
      <c r="Y126" s="173">
        <v>0.04869212962962963</v>
      </c>
      <c r="Z126" s="50">
        <f t="shared" si="28"/>
        <v>0.004040840633164284</v>
      </c>
      <c r="AA126" s="160"/>
      <c r="AB126" s="118">
        <v>200</v>
      </c>
      <c r="AC126" s="3" t="s">
        <v>301</v>
      </c>
      <c r="AD126">
        <v>1968</v>
      </c>
      <c r="AE126" s="7" t="s">
        <v>663</v>
      </c>
      <c r="AF126" s="141">
        <v>0.03822916666666667</v>
      </c>
      <c r="AG126" s="99">
        <f t="shared" si="29"/>
        <v>0.0033578539013321626</v>
      </c>
      <c r="AH126">
        <v>116</v>
      </c>
      <c r="AI126" s="122" t="s">
        <v>2257</v>
      </c>
      <c r="AJ126">
        <v>1981</v>
      </c>
      <c r="AK126" s="152">
        <v>0.035243055555555555</v>
      </c>
      <c r="AL126" s="2">
        <f t="shared" si="37"/>
        <v>0.003029055054194719</v>
      </c>
      <c r="AM126" s="13" t="s">
        <v>199</v>
      </c>
      <c r="AN126" s="95">
        <f>AL126/AG89</f>
        <v>0.97883456334737</v>
      </c>
      <c r="AO126" s="46">
        <v>116</v>
      </c>
      <c r="AP126" t="s">
        <v>2306</v>
      </c>
      <c r="AQ126">
        <v>1991</v>
      </c>
      <c r="AR126" s="2">
        <v>0.03778935185185185</v>
      </c>
      <c r="AS126" s="13" t="s">
        <v>2307</v>
      </c>
      <c r="AT126" s="2">
        <f t="shared" si="39"/>
        <v>0.003247903038405832</v>
      </c>
      <c r="AV126" s="254">
        <v>116</v>
      </c>
      <c r="AW126" s="248" t="s">
        <v>1237</v>
      </c>
      <c r="AX126" s="248" t="s">
        <v>1365</v>
      </c>
      <c r="AY126" s="248" t="s">
        <v>1217</v>
      </c>
      <c r="AZ126" s="255">
        <v>0.035277777777777776</v>
      </c>
      <c r="BA126" s="259">
        <f t="shared" si="30"/>
        <v>0.0030087656953328595</v>
      </c>
      <c r="BB126" s="260"/>
      <c r="BC126" s="260"/>
      <c r="BM126" s="24"/>
      <c r="BN126" s="24"/>
      <c r="BO126" s="24"/>
      <c r="BP126" s="24"/>
      <c r="BQ126" s="24"/>
      <c r="BR126" s="24"/>
      <c r="BS126" s="24"/>
      <c r="BT126" s="279">
        <v>122</v>
      </c>
      <c r="BU126" s="280" t="s">
        <v>1908</v>
      </c>
      <c r="BV126" s="280" t="s">
        <v>1740</v>
      </c>
      <c r="BW126" s="280" t="s">
        <v>1210</v>
      </c>
      <c r="BX126" s="281">
        <v>0.015972222222222224</v>
      </c>
      <c r="BY126" s="77">
        <f t="shared" si="24"/>
        <v>0.0032543240061577473</v>
      </c>
      <c r="BZ126" s="77">
        <f t="shared" si="20"/>
        <v>0.0033694017845014947</v>
      </c>
      <c r="CA126" s="77">
        <f t="shared" si="21"/>
        <v>0.03950623592328002</v>
      </c>
      <c r="CB126" s="2">
        <f t="shared" si="22"/>
        <v>0.04049389182136202</v>
      </c>
      <c r="CC126" s="2">
        <f t="shared" si="23"/>
        <v>0.0034536368291140313</v>
      </c>
    </row>
    <row r="127" spans="1:81" ht="12.75">
      <c r="A127" s="43"/>
      <c r="B127" s="46"/>
      <c r="C127" s="46"/>
      <c r="D127" s="46"/>
      <c r="E127" s="46">
        <v>10</v>
      </c>
      <c r="F127" s="46"/>
      <c r="G127" s="46" t="s">
        <v>1191</v>
      </c>
      <c r="H127" s="46">
        <v>1977</v>
      </c>
      <c r="I127" s="51">
        <f t="shared" si="36"/>
        <v>14</v>
      </c>
      <c r="J127" s="46" t="s">
        <v>1192</v>
      </c>
      <c r="K127" s="226">
        <v>0.04055555555555555</v>
      </c>
      <c r="L127" s="2">
        <f t="shared" si="38"/>
        <v>0.0033656062701705853</v>
      </c>
      <c r="M127" s="118">
        <v>335</v>
      </c>
      <c r="N127" s="3" t="s">
        <v>736</v>
      </c>
      <c r="O127" s="44">
        <v>1922</v>
      </c>
      <c r="P127" s="11">
        <f t="shared" si="27"/>
        <v>71</v>
      </c>
      <c r="Q127" t="s">
        <v>800</v>
      </c>
      <c r="R127" s="156">
        <v>0.04446759259259259</v>
      </c>
      <c r="S127" s="77">
        <f t="shared" si="31"/>
        <v>0.003690256646688182</v>
      </c>
      <c r="T127" s="95"/>
      <c r="U127" s="160">
        <v>408</v>
      </c>
      <c r="V127" s="165" t="s">
        <v>1013</v>
      </c>
      <c r="W127" s="160">
        <v>1952</v>
      </c>
      <c r="X127" t="s">
        <v>696</v>
      </c>
      <c r="Y127" s="173">
        <v>0.05126157407407408</v>
      </c>
      <c r="Z127" s="50">
        <f t="shared" si="28"/>
        <v>0.004254072537267558</v>
      </c>
      <c r="AA127" s="160">
        <f>Z127/S148</f>
        <v>1.0324009324009327</v>
      </c>
      <c r="AB127" s="118">
        <v>202</v>
      </c>
      <c r="AC127" t="s">
        <v>700</v>
      </c>
      <c r="AD127">
        <v>1988</v>
      </c>
      <c r="AE127" s="7" t="s">
        <v>612</v>
      </c>
      <c r="AF127" s="141">
        <v>0.03831018518518518</v>
      </c>
      <c r="AG127" s="99">
        <f t="shared" si="29"/>
        <v>0.003364970152409766</v>
      </c>
      <c r="AH127">
        <v>117</v>
      </c>
      <c r="AI127" s="3" t="s">
        <v>420</v>
      </c>
      <c r="AJ127">
        <v>1958</v>
      </c>
      <c r="AK127" s="152">
        <v>0.0353587962962963</v>
      </c>
      <c r="AL127" s="2">
        <f t="shared" si="37"/>
        <v>0.003039002689840679</v>
      </c>
      <c r="AM127" s="13"/>
      <c r="AN127" s="43">
        <f>AL127/AG55</f>
        <v>1.0729926568196129</v>
      </c>
      <c r="AO127">
        <v>117</v>
      </c>
      <c r="AP127" s="270" t="s">
        <v>2308</v>
      </c>
      <c r="AQ127" s="46">
        <v>1988</v>
      </c>
      <c r="AR127" s="50">
        <v>0.03787037037037037</v>
      </c>
      <c r="AS127" s="79" t="s">
        <v>2243</v>
      </c>
      <c r="AT127" s="50">
        <f t="shared" si="39"/>
        <v>0.0032548663833580033</v>
      </c>
      <c r="AU127" s="46"/>
      <c r="AV127" s="254">
        <v>117</v>
      </c>
      <c r="AW127" s="248" t="s">
        <v>1221</v>
      </c>
      <c r="AX127" s="263" t="s">
        <v>1366</v>
      </c>
      <c r="AY127" s="248" t="s">
        <v>1326</v>
      </c>
      <c r="AZ127" s="255">
        <v>0.03532407407407407</v>
      </c>
      <c r="BA127" s="259">
        <f t="shared" si="30"/>
        <v>0.0030127142067440573</v>
      </c>
      <c r="BB127" s="260"/>
      <c r="BC127" s="260"/>
      <c r="BF127" s="24"/>
      <c r="BG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79">
        <v>122</v>
      </c>
      <c r="BU127" s="280" t="s">
        <v>1908</v>
      </c>
      <c r="BV127" s="280" t="s">
        <v>1739</v>
      </c>
      <c r="BW127" s="280" t="s">
        <v>1210</v>
      </c>
      <c r="BX127" s="281">
        <v>0.015972222222222224</v>
      </c>
      <c r="BY127" s="77">
        <f t="shared" si="24"/>
        <v>0.0032543240061577473</v>
      </c>
      <c r="BZ127" s="77">
        <f t="shared" si="20"/>
        <v>0.0033694017845014947</v>
      </c>
      <c r="CA127" s="77">
        <f t="shared" si="21"/>
        <v>0.03950623592328002</v>
      </c>
      <c r="CB127" s="2">
        <f t="shared" si="22"/>
        <v>0.04049389182136202</v>
      </c>
      <c r="CC127" s="2">
        <f t="shared" si="23"/>
        <v>0.0034536368291140313</v>
      </c>
    </row>
    <row r="128" spans="1:81" ht="12.75">
      <c r="A128" s="43"/>
      <c r="B128" s="43"/>
      <c r="C128" s="43">
        <v>115</v>
      </c>
      <c r="D128" s="43"/>
      <c r="E128" s="43"/>
      <c r="F128" s="43"/>
      <c r="G128" s="43" t="s">
        <v>1144</v>
      </c>
      <c r="H128" s="43">
        <v>1979</v>
      </c>
      <c r="I128" s="11">
        <f t="shared" si="36"/>
        <v>12</v>
      </c>
      <c r="J128" s="43" t="s">
        <v>1145</v>
      </c>
      <c r="K128" s="174">
        <v>0.040625</v>
      </c>
      <c r="L128" s="2">
        <f t="shared" si="38"/>
        <v>0.003371369294605809</v>
      </c>
      <c r="M128" s="118">
        <v>337</v>
      </c>
      <c r="N128" t="s">
        <v>186</v>
      </c>
      <c r="O128">
        <v>1979</v>
      </c>
      <c r="P128" s="11">
        <f t="shared" si="27"/>
        <v>14</v>
      </c>
      <c r="Q128" s="11" t="s">
        <v>909</v>
      </c>
      <c r="R128" s="156">
        <v>0.044525462962962954</v>
      </c>
      <c r="S128" s="77">
        <f t="shared" si="31"/>
        <v>0.003695059167050867</v>
      </c>
      <c r="T128" s="95"/>
      <c r="U128" s="46">
        <v>409</v>
      </c>
      <c r="V128" s="46" t="s">
        <v>1014</v>
      </c>
      <c r="W128" s="46">
        <v>1981</v>
      </c>
      <c r="X128" s="46" t="s">
        <v>837</v>
      </c>
      <c r="Y128" s="173">
        <v>0.05133101851851852</v>
      </c>
      <c r="Z128" s="50">
        <f t="shared" si="28"/>
        <v>0.0042598355617027815</v>
      </c>
      <c r="AA128" s="160"/>
      <c r="AB128" s="68">
        <v>204</v>
      </c>
      <c r="AC128" s="74" t="s">
        <v>701</v>
      </c>
      <c r="AD128" s="74">
        <v>1958</v>
      </c>
      <c r="AE128" s="84" t="s">
        <v>158</v>
      </c>
      <c r="AF128" s="144">
        <v>0.0384375</v>
      </c>
      <c r="AG128" s="99">
        <f t="shared" si="29"/>
        <v>0.003376152832674572</v>
      </c>
      <c r="AH128">
        <v>118</v>
      </c>
      <c r="AI128" s="220" t="s">
        <v>254</v>
      </c>
      <c r="AJ128">
        <v>1964</v>
      </c>
      <c r="AK128" s="152">
        <v>0.0353587962962963</v>
      </c>
      <c r="AL128" s="2">
        <f t="shared" si="37"/>
        <v>0.003039002689840679</v>
      </c>
      <c r="AM128" s="13" t="s">
        <v>253</v>
      </c>
      <c r="AN128" s="43">
        <f>AL128/AG95</f>
        <v>0.9674296252101753</v>
      </c>
      <c r="AO128">
        <v>118</v>
      </c>
      <c r="AP128" s="122" t="s">
        <v>2309</v>
      </c>
      <c r="AQ128">
        <v>1982</v>
      </c>
      <c r="AR128" s="2">
        <v>0.03788194444444444</v>
      </c>
      <c r="AS128" s="13" t="s">
        <v>429</v>
      </c>
      <c r="AT128" s="2">
        <f t="shared" si="39"/>
        <v>0.003255861146922599</v>
      </c>
      <c r="AV128" s="254">
        <v>118</v>
      </c>
      <c r="AW128" s="248" t="s">
        <v>1221</v>
      </c>
      <c r="AX128" s="263" t="s">
        <v>1367</v>
      </c>
      <c r="AY128" s="248" t="s">
        <v>1326</v>
      </c>
      <c r="AZ128" s="255">
        <v>0.03549768518518519</v>
      </c>
      <c r="BA128" s="259">
        <f t="shared" si="30"/>
        <v>0.0030275211245360503</v>
      </c>
      <c r="BB128" s="260"/>
      <c r="BC128" s="260"/>
      <c r="BK128" s="24"/>
      <c r="BL128" s="24"/>
      <c r="BM128" s="24"/>
      <c r="BN128" s="24"/>
      <c r="BO128" s="24"/>
      <c r="BP128" s="24"/>
      <c r="BQ128" s="24"/>
      <c r="BR128" s="24"/>
      <c r="BS128" s="24"/>
      <c r="BT128" s="279">
        <v>124</v>
      </c>
      <c r="BU128" s="280" t="s">
        <v>1909</v>
      </c>
      <c r="BV128" s="315" t="s">
        <v>1926</v>
      </c>
      <c r="BW128" s="280" t="s">
        <v>1418</v>
      </c>
      <c r="BX128" s="281">
        <v>0.016030092592592592</v>
      </c>
      <c r="BY128" s="77">
        <f t="shared" si="24"/>
        <v>0.0032661150351655645</v>
      </c>
      <c r="BZ128" s="77">
        <f t="shared" si="20"/>
        <v>0.003381609761981572</v>
      </c>
      <c r="CA128" s="77">
        <f t="shared" si="21"/>
        <v>0.03964937445923393</v>
      </c>
      <c r="CB128" s="2">
        <f t="shared" si="22"/>
        <v>0.040640608820714776</v>
      </c>
      <c r="CC128" s="2">
        <f t="shared" si="23"/>
        <v>0.003466150006031111</v>
      </c>
    </row>
    <row r="129" spans="1:81" ht="25.5">
      <c r="A129" s="43"/>
      <c r="B129" s="43"/>
      <c r="C129" s="43">
        <v>116</v>
      </c>
      <c r="D129" s="43"/>
      <c r="E129" s="43"/>
      <c r="F129" s="43"/>
      <c r="G129" s="43" t="s">
        <v>1146</v>
      </c>
      <c r="H129" s="43">
        <v>1980</v>
      </c>
      <c r="I129" s="11">
        <f t="shared" si="36"/>
        <v>11</v>
      </c>
      <c r="J129" s="43" t="s">
        <v>1145</v>
      </c>
      <c r="K129" s="174">
        <v>0.040636574074074075</v>
      </c>
      <c r="L129" s="2">
        <f t="shared" si="38"/>
        <v>0.0033723297986783464</v>
      </c>
      <c r="M129" s="136">
        <v>339</v>
      </c>
      <c r="N129" s="46" t="s">
        <v>906</v>
      </c>
      <c r="O129" s="46">
        <v>1976</v>
      </c>
      <c r="P129" s="11">
        <f t="shared" si="27"/>
        <v>17</v>
      </c>
      <c r="Q129" s="46" t="s">
        <v>886</v>
      </c>
      <c r="R129" s="158">
        <v>0.044583333333333336</v>
      </c>
      <c r="S129" s="50">
        <f t="shared" si="31"/>
        <v>0.0036998616874135545</v>
      </c>
      <c r="T129" s="160"/>
      <c r="U129" s="160">
        <v>414</v>
      </c>
      <c r="V129" s="160" t="s">
        <v>932</v>
      </c>
      <c r="W129" s="164">
        <v>1928</v>
      </c>
      <c r="X129" s="46" t="s">
        <v>933</v>
      </c>
      <c r="Y129" s="173">
        <v>0.052546296296296306</v>
      </c>
      <c r="Z129" s="50">
        <f t="shared" si="28"/>
        <v>0.004360688489319195</v>
      </c>
      <c r="AA129" s="160">
        <f>Z129/S153</f>
        <v>0.9205190592051906</v>
      </c>
      <c r="AB129" s="71">
        <v>205</v>
      </c>
      <c r="AC129" s="75" t="s">
        <v>702</v>
      </c>
      <c r="AD129" s="76">
        <v>1986</v>
      </c>
      <c r="AE129" s="85" t="s">
        <v>158</v>
      </c>
      <c r="AF129" s="145">
        <v>0.03844907407407407</v>
      </c>
      <c r="AG129" s="99">
        <f t="shared" si="29"/>
        <v>0.0033771694399713724</v>
      </c>
      <c r="AH129">
        <v>119</v>
      </c>
      <c r="AI129" s="336" t="s">
        <v>255</v>
      </c>
      <c r="AJ129" s="46">
        <v>1961</v>
      </c>
      <c r="AK129" s="153">
        <v>0.03539351851851852</v>
      </c>
      <c r="AL129" s="2">
        <f t="shared" si="37"/>
        <v>0.0030419869805344666</v>
      </c>
      <c r="AM129" s="13" t="s">
        <v>256</v>
      </c>
      <c r="AN129" s="43">
        <f>AL129/AG103</f>
        <v>0.9400857936602123</v>
      </c>
      <c r="AO129">
        <v>119</v>
      </c>
      <c r="AP129" t="s">
        <v>2310</v>
      </c>
      <c r="AQ129">
        <v>1975</v>
      </c>
      <c r="AR129" s="2">
        <v>0.037939814814814815</v>
      </c>
      <c r="AS129" s="13" t="s">
        <v>2194</v>
      </c>
      <c r="AT129" s="2">
        <f t="shared" si="39"/>
        <v>0.003260834964745579</v>
      </c>
      <c r="AV129" s="254">
        <v>119</v>
      </c>
      <c r="AW129" s="248" t="s">
        <v>1208</v>
      </c>
      <c r="AX129" s="248" t="s">
        <v>1368</v>
      </c>
      <c r="AY129" s="248" t="s">
        <v>1291</v>
      </c>
      <c r="AZ129" s="255">
        <v>0.03550925925925926</v>
      </c>
      <c r="BA129" s="259">
        <f t="shared" si="30"/>
        <v>0.0030285082523888495</v>
      </c>
      <c r="BB129" s="260"/>
      <c r="BC129" s="260"/>
      <c r="BK129" s="24"/>
      <c r="BL129" s="24"/>
      <c r="BM129" s="24"/>
      <c r="BN129" s="24"/>
      <c r="BO129" s="24"/>
      <c r="BP129" s="24"/>
      <c r="BQ129" s="24"/>
      <c r="BR129" s="24"/>
      <c r="BS129" s="24"/>
      <c r="BT129" s="279">
        <v>124</v>
      </c>
      <c r="BU129" s="280" t="s">
        <v>1908</v>
      </c>
      <c r="BV129" s="280" t="s">
        <v>1741</v>
      </c>
      <c r="BW129" s="280" t="s">
        <v>158</v>
      </c>
      <c r="BX129" s="281">
        <v>0.016030092592592592</v>
      </c>
      <c r="BY129" s="77">
        <f t="shared" si="24"/>
        <v>0.0032661150351655645</v>
      </c>
      <c r="BZ129" s="77">
        <f t="shared" si="20"/>
        <v>0.003381609761981572</v>
      </c>
      <c r="CA129" s="77">
        <f t="shared" si="21"/>
        <v>0.03964937445923393</v>
      </c>
      <c r="CB129" s="2">
        <f t="shared" si="22"/>
        <v>0.040640608820714776</v>
      </c>
      <c r="CC129" s="2">
        <f t="shared" si="23"/>
        <v>0.003466150006031111</v>
      </c>
    </row>
    <row r="130" spans="1:81" ht="12.75">
      <c r="A130" s="46"/>
      <c r="B130" s="43">
        <v>125</v>
      </c>
      <c r="C130" s="43"/>
      <c r="D130" s="43"/>
      <c r="E130" s="43"/>
      <c r="F130" s="43"/>
      <c r="G130" s="43" t="s">
        <v>1107</v>
      </c>
      <c r="H130" s="43">
        <v>1939</v>
      </c>
      <c r="I130" s="11">
        <f t="shared" si="36"/>
        <v>52</v>
      </c>
      <c r="J130" s="13" t="s">
        <v>1096</v>
      </c>
      <c r="K130" s="174">
        <v>0.04064814814814815</v>
      </c>
      <c r="L130" s="2">
        <f t="shared" si="38"/>
        <v>0.0033732903027508835</v>
      </c>
      <c r="M130" s="118">
        <v>340</v>
      </c>
      <c r="N130" s="3" t="s">
        <v>910</v>
      </c>
      <c r="O130">
        <v>1950</v>
      </c>
      <c r="P130" s="11">
        <f t="shared" si="27"/>
        <v>43</v>
      </c>
      <c r="Q130" s="2" t="s">
        <v>158</v>
      </c>
      <c r="R130" s="156">
        <v>0.04461805555555556</v>
      </c>
      <c r="S130" s="77">
        <f t="shared" si="31"/>
        <v>0.0037027431996311663</v>
      </c>
      <c r="T130" s="95"/>
      <c r="U130" s="160">
        <v>421</v>
      </c>
      <c r="V130" s="160" t="s">
        <v>1015</v>
      </c>
      <c r="W130" s="160">
        <v>1929</v>
      </c>
      <c r="X130" s="50" t="s">
        <v>670</v>
      </c>
      <c r="Y130" s="173">
        <v>0.05694444444444444</v>
      </c>
      <c r="Z130" s="50">
        <f t="shared" si="28"/>
        <v>0.004725680036883356</v>
      </c>
      <c r="AA130" s="160"/>
      <c r="AB130" s="118">
        <v>207</v>
      </c>
      <c r="AC130" t="s">
        <v>703</v>
      </c>
      <c r="AD130">
        <v>1957</v>
      </c>
      <c r="AE130" s="22" t="s">
        <v>704</v>
      </c>
      <c r="AF130" s="141">
        <v>0.03854166666666667</v>
      </c>
      <c r="AG130" s="99">
        <f t="shared" si="29"/>
        <v>0.0033853022983457767</v>
      </c>
      <c r="AH130">
        <v>120</v>
      </c>
      <c r="AI130" s="247" t="s">
        <v>2288</v>
      </c>
      <c r="AJ130">
        <v>1959</v>
      </c>
      <c r="AK130" s="152">
        <v>0.03540509259259259</v>
      </c>
      <c r="AL130" s="2">
        <f t="shared" si="37"/>
        <v>0.0030429817440990625</v>
      </c>
      <c r="AM130" s="13" t="s">
        <v>158</v>
      </c>
      <c r="AN130" s="43"/>
      <c r="AO130">
        <v>120</v>
      </c>
      <c r="AP130" t="s">
        <v>2311</v>
      </c>
      <c r="AQ130">
        <v>1970</v>
      </c>
      <c r="AR130" s="2">
        <v>0.03795138888888889</v>
      </c>
      <c r="AS130" s="13" t="s">
        <v>2206</v>
      </c>
      <c r="AT130" s="2">
        <f t="shared" si="39"/>
        <v>0.003261829728310175</v>
      </c>
      <c r="AV130" s="254">
        <v>120</v>
      </c>
      <c r="AW130" s="248" t="s">
        <v>1237</v>
      </c>
      <c r="AX130" s="282" t="s">
        <v>666</v>
      </c>
      <c r="AY130" s="248" t="s">
        <v>1217</v>
      </c>
      <c r="AZ130" s="255">
        <v>0.03552083333333333</v>
      </c>
      <c r="BA130" s="259">
        <f t="shared" si="30"/>
        <v>0.0030294953802416486</v>
      </c>
      <c r="BB130" s="260">
        <f>BA130/AT113</f>
        <v>0.9517008262260126</v>
      </c>
      <c r="BC130" s="260"/>
      <c r="BK130" s="24"/>
      <c r="BL130" s="24"/>
      <c r="BM130" s="24"/>
      <c r="BN130" s="24"/>
      <c r="BO130" s="24"/>
      <c r="BP130" s="24"/>
      <c r="BQ130" s="24"/>
      <c r="BR130" s="24"/>
      <c r="BS130" s="24"/>
      <c r="BT130" s="279">
        <v>126</v>
      </c>
      <c r="BU130" s="280" t="s">
        <v>1909</v>
      </c>
      <c r="BV130" s="316" t="s">
        <v>1927</v>
      </c>
      <c r="BW130" s="280" t="s">
        <v>1451</v>
      </c>
      <c r="BX130" s="281">
        <v>0.016041666666666666</v>
      </c>
      <c r="BY130" s="77">
        <f t="shared" si="24"/>
        <v>0.0032684732409671282</v>
      </c>
      <c r="BZ130" s="77">
        <f t="shared" si="20"/>
        <v>0.0033840513574775874</v>
      </c>
      <c r="CA130" s="77">
        <f t="shared" si="21"/>
        <v>0.03967800216642471</v>
      </c>
      <c r="CB130" s="2">
        <f t="shared" si="22"/>
        <v>0.04066995222058532</v>
      </c>
      <c r="CC130" s="2">
        <f t="shared" si="23"/>
        <v>0.0034686526414145265</v>
      </c>
    </row>
    <row r="131" spans="1:81" ht="12.75">
      <c r="A131" s="43"/>
      <c r="B131" s="43">
        <v>128</v>
      </c>
      <c r="C131" s="43"/>
      <c r="D131" s="43"/>
      <c r="E131" s="43"/>
      <c r="F131" s="43"/>
      <c r="G131" s="43" t="s">
        <v>1108</v>
      </c>
      <c r="H131" s="43">
        <v>1938</v>
      </c>
      <c r="I131" s="11">
        <f t="shared" si="36"/>
        <v>53</v>
      </c>
      <c r="J131" s="13" t="s">
        <v>1067</v>
      </c>
      <c r="K131" s="174">
        <v>0.04070601851851852</v>
      </c>
      <c r="L131" s="2">
        <f t="shared" si="38"/>
        <v>0.00337809282311357</v>
      </c>
      <c r="M131" s="136">
        <v>353</v>
      </c>
      <c r="N131" s="46" t="s">
        <v>911</v>
      </c>
      <c r="O131" s="46">
        <v>1978</v>
      </c>
      <c r="P131" s="11">
        <f t="shared" si="27"/>
        <v>15</v>
      </c>
      <c r="Q131" s="46" t="s">
        <v>837</v>
      </c>
      <c r="R131" s="158">
        <v>0.04510416666666667</v>
      </c>
      <c r="S131" s="50">
        <f t="shared" si="31"/>
        <v>0.0037430843706777314</v>
      </c>
      <c r="T131" s="160"/>
      <c r="U131" s="3">
        <v>422</v>
      </c>
      <c r="Y131" s="173"/>
      <c r="Z131" s="50"/>
      <c r="AA131" s="160"/>
      <c r="AB131" s="118">
        <v>210</v>
      </c>
      <c r="AC131" s="63" t="s">
        <v>4</v>
      </c>
      <c r="AD131">
        <v>1954</v>
      </c>
      <c r="AE131" s="7" t="s">
        <v>696</v>
      </c>
      <c r="AF131" s="141">
        <v>0.038622685185185184</v>
      </c>
      <c r="AG131" s="99">
        <f t="shared" si="29"/>
        <v>0.0033924185494233804</v>
      </c>
      <c r="AH131">
        <v>121</v>
      </c>
      <c r="AI131" t="s">
        <v>2289</v>
      </c>
      <c r="AJ131">
        <v>1953</v>
      </c>
      <c r="AK131" s="152">
        <v>0.03542824074074074</v>
      </c>
      <c r="AL131" s="2">
        <f t="shared" si="37"/>
        <v>0.0030449712712282543</v>
      </c>
      <c r="AM131" s="13" t="s">
        <v>257</v>
      </c>
      <c r="AN131" s="43"/>
      <c r="AO131">
        <v>121</v>
      </c>
      <c r="AP131" t="s">
        <v>2312</v>
      </c>
      <c r="AQ131">
        <v>1971</v>
      </c>
      <c r="AR131" s="2">
        <v>0.03799768518518518</v>
      </c>
      <c r="AS131" s="13" t="s">
        <v>2146</v>
      </c>
      <c r="AT131" s="2">
        <f t="shared" si="39"/>
        <v>0.003265808782568559</v>
      </c>
      <c r="AV131" s="254">
        <v>121</v>
      </c>
      <c r="AW131" s="248" t="s">
        <v>1237</v>
      </c>
      <c r="AX131" s="248" t="s">
        <v>1369</v>
      </c>
      <c r="AY131" s="248" t="s">
        <v>135</v>
      </c>
      <c r="AZ131" s="255">
        <v>0.03553240740740741</v>
      </c>
      <c r="BA131" s="259">
        <f t="shared" si="30"/>
        <v>0.0030304825080944486</v>
      </c>
      <c r="BB131" s="260">
        <f>BA131/AT79</f>
        <v>1.0181935053532947</v>
      </c>
      <c r="BC131" s="260"/>
      <c r="BK131" s="24"/>
      <c r="BL131" s="24"/>
      <c r="BM131" s="24"/>
      <c r="BN131" s="24"/>
      <c r="BO131" s="24"/>
      <c r="BP131" s="24"/>
      <c r="BQ131" s="24"/>
      <c r="BR131" s="24"/>
      <c r="BS131" s="24"/>
      <c r="BT131" s="279">
        <v>127</v>
      </c>
      <c r="BU131" s="280" t="s">
        <v>1908</v>
      </c>
      <c r="BV131" s="280" t="s">
        <v>1742</v>
      </c>
      <c r="BW131" s="280" t="s">
        <v>1217</v>
      </c>
      <c r="BX131" s="281">
        <v>0.01605324074074074</v>
      </c>
      <c r="BY131" s="77">
        <f t="shared" si="24"/>
        <v>0.0032708314467686916</v>
      </c>
      <c r="BZ131" s="77">
        <f t="shared" si="20"/>
        <v>0.003386492952973603</v>
      </c>
      <c r="CA131" s="77">
        <f t="shared" si="21"/>
        <v>0.03970662987361549</v>
      </c>
      <c r="CB131" s="2">
        <f t="shared" si="22"/>
        <v>0.04069929562045588</v>
      </c>
      <c r="CC131" s="2">
        <f t="shared" si="23"/>
        <v>0.0034711552767979427</v>
      </c>
    </row>
    <row r="132" spans="1:81" ht="12.75">
      <c r="A132" s="43"/>
      <c r="B132" s="46"/>
      <c r="C132" s="46"/>
      <c r="D132" s="46">
        <v>14</v>
      </c>
      <c r="E132" s="46"/>
      <c r="F132" s="46"/>
      <c r="G132" s="46" t="s">
        <v>1180</v>
      </c>
      <c r="H132" s="46">
        <v>1972</v>
      </c>
      <c r="I132" s="51">
        <f t="shared" si="36"/>
        <v>19</v>
      </c>
      <c r="J132" s="46" t="s">
        <v>1176</v>
      </c>
      <c r="K132" s="226">
        <v>0.040729166666666664</v>
      </c>
      <c r="L132" s="2">
        <f t="shared" si="38"/>
        <v>0.0033800138312586442</v>
      </c>
      <c r="M132" s="136">
        <v>358</v>
      </c>
      <c r="N132" s="47" t="s">
        <v>198</v>
      </c>
      <c r="O132" s="46">
        <v>1981</v>
      </c>
      <c r="P132" s="11">
        <f t="shared" si="27"/>
        <v>12</v>
      </c>
      <c r="Q132" s="46" t="s">
        <v>837</v>
      </c>
      <c r="R132" s="158">
        <v>0.045173611111111116</v>
      </c>
      <c r="S132" s="50">
        <f t="shared" si="31"/>
        <v>0.0037488473951129554</v>
      </c>
      <c r="T132" s="160"/>
      <c r="U132" s="160"/>
      <c r="V132" s="160"/>
      <c r="W132" s="160"/>
      <c r="X132" s="50"/>
      <c r="Y132" s="173"/>
      <c r="Z132" s="50"/>
      <c r="AA132" s="160"/>
      <c r="AB132" s="118">
        <v>213</v>
      </c>
      <c r="AC132" s="3" t="s">
        <v>705</v>
      </c>
      <c r="AD132">
        <v>1950</v>
      </c>
      <c r="AE132" s="7" t="s">
        <v>696</v>
      </c>
      <c r="AF132" s="141">
        <v>0.03878472222222223</v>
      </c>
      <c r="AG132" s="99">
        <f t="shared" si="29"/>
        <v>0.0034066510515785883</v>
      </c>
      <c r="AH132">
        <v>122</v>
      </c>
      <c r="AI132" s="247" t="s">
        <v>258</v>
      </c>
      <c r="AJ132">
        <v>1964</v>
      </c>
      <c r="AK132" s="152">
        <v>0.03552083333333333</v>
      </c>
      <c r="AL132" s="2">
        <f t="shared" si="37"/>
        <v>0.0030529293797450217</v>
      </c>
      <c r="AM132" s="13" t="s">
        <v>150</v>
      </c>
      <c r="AN132" s="43"/>
      <c r="AO132">
        <v>122</v>
      </c>
      <c r="AP132" s="122" t="s">
        <v>2313</v>
      </c>
      <c r="AQ132">
        <v>1986</v>
      </c>
      <c r="AR132" s="2">
        <v>0.03806712962962963</v>
      </c>
      <c r="AS132" s="13" t="s">
        <v>586</v>
      </c>
      <c r="AT132" s="2">
        <f t="shared" si="39"/>
        <v>0.003271777363956135</v>
      </c>
      <c r="AV132" s="254">
        <v>122</v>
      </c>
      <c r="AW132" s="248" t="s">
        <v>1221</v>
      </c>
      <c r="AX132" s="248" t="s">
        <v>1370</v>
      </c>
      <c r="AY132" s="248" t="s">
        <v>171</v>
      </c>
      <c r="AZ132" s="255">
        <v>0.03556712962962963</v>
      </c>
      <c r="BA132" s="259">
        <f t="shared" si="30"/>
        <v>0.003033443891652847</v>
      </c>
      <c r="BB132" s="260"/>
      <c r="BC132" s="260"/>
      <c r="BK132" s="24"/>
      <c r="BL132" s="24"/>
      <c r="BM132" s="24"/>
      <c r="BN132" s="24"/>
      <c r="BO132" s="24"/>
      <c r="BP132" s="24"/>
      <c r="BQ132" s="24"/>
      <c r="BR132" s="24"/>
      <c r="BS132" s="24"/>
      <c r="BT132" s="279">
        <v>127</v>
      </c>
      <c r="BU132" s="280" t="s">
        <v>1908</v>
      </c>
      <c r="BV132" s="280" t="s">
        <v>1743</v>
      </c>
      <c r="BW132" s="280" t="s">
        <v>135</v>
      </c>
      <c r="BX132" s="281">
        <v>0.01605324074074074</v>
      </c>
      <c r="BY132" s="77">
        <f t="shared" si="24"/>
        <v>0.0032708314467686916</v>
      </c>
      <c r="BZ132" s="77">
        <f t="shared" si="20"/>
        <v>0.003386492952973603</v>
      </c>
      <c r="CA132" s="77">
        <f t="shared" si="21"/>
        <v>0.03970662987361549</v>
      </c>
      <c r="CB132" s="2">
        <f t="shared" si="22"/>
        <v>0.04069929562045588</v>
      </c>
      <c r="CC132" s="2">
        <f t="shared" si="23"/>
        <v>0.0034711552767979427</v>
      </c>
    </row>
    <row r="133" spans="1:81" ht="12.75">
      <c r="A133" s="43">
        <v>171</v>
      </c>
      <c r="B133" s="43"/>
      <c r="C133" s="43">
        <v>118</v>
      </c>
      <c r="D133" s="43"/>
      <c r="E133" s="43"/>
      <c r="F133" s="43"/>
      <c r="G133" s="43" t="s">
        <v>1142</v>
      </c>
      <c r="H133" s="43">
        <v>1977</v>
      </c>
      <c r="I133" s="11">
        <f t="shared" si="36"/>
        <v>14</v>
      </c>
      <c r="J133" s="43" t="s">
        <v>982</v>
      </c>
      <c r="K133" s="174">
        <v>0.04078703703703704</v>
      </c>
      <c r="L133" s="2">
        <f t="shared" si="38"/>
        <v>0.0033848163516213307</v>
      </c>
      <c r="M133" s="118">
        <v>369</v>
      </c>
      <c r="N133" t="s">
        <v>2080</v>
      </c>
      <c r="O133" s="3">
        <v>1938</v>
      </c>
      <c r="P133" s="11">
        <f t="shared" si="27"/>
        <v>55</v>
      </c>
      <c r="Q133" t="s">
        <v>779</v>
      </c>
      <c r="R133" s="156">
        <v>0.04583333333333334</v>
      </c>
      <c r="S133" s="77">
        <f t="shared" si="31"/>
        <v>0.0038035961272475795</v>
      </c>
      <c r="T133" s="95">
        <f>S133/L131</f>
        <v>1.1259596246801251</v>
      </c>
      <c r="U133" s="160"/>
      <c r="V133" s="160"/>
      <c r="W133" s="160"/>
      <c r="X133" s="50"/>
      <c r="Y133" s="173"/>
      <c r="Z133" s="50"/>
      <c r="AA133" s="160"/>
      <c r="AB133" s="118">
        <v>215</v>
      </c>
      <c r="AC133" t="s">
        <v>2267</v>
      </c>
      <c r="AD133">
        <v>1987</v>
      </c>
      <c r="AE133" s="7" t="s">
        <v>706</v>
      </c>
      <c r="AF133" s="146">
        <v>0.03888888888888889</v>
      </c>
      <c r="AG133" s="99">
        <f t="shared" si="29"/>
        <v>0.0034158005172497926</v>
      </c>
      <c r="AH133">
        <v>123</v>
      </c>
      <c r="AI133" s="247" t="s">
        <v>2296</v>
      </c>
      <c r="AJ133">
        <v>1965</v>
      </c>
      <c r="AK133" s="152">
        <v>0.03553240740740741</v>
      </c>
      <c r="AL133" s="2">
        <f t="shared" si="37"/>
        <v>0.0030539241433096185</v>
      </c>
      <c r="AM133" s="13" t="s">
        <v>150</v>
      </c>
      <c r="AN133" s="43"/>
      <c r="AO133">
        <v>123</v>
      </c>
      <c r="AP133" t="s">
        <v>2314</v>
      </c>
      <c r="AQ133">
        <v>1957</v>
      </c>
      <c r="AR133" s="2">
        <v>0.038287037037037036</v>
      </c>
      <c r="AS133" s="13" t="s">
        <v>2190</v>
      </c>
      <c r="AT133" s="2">
        <f t="shared" si="39"/>
        <v>0.003290677871683458</v>
      </c>
      <c r="AV133" s="254">
        <v>123</v>
      </c>
      <c r="AW133" s="265" t="s">
        <v>1371</v>
      </c>
      <c r="AX133" s="267" t="s">
        <v>1372</v>
      </c>
      <c r="AY133" s="248" t="s">
        <v>191</v>
      </c>
      <c r="AZ133" s="255">
        <v>0.035590277777777776</v>
      </c>
      <c r="BA133" s="259">
        <f t="shared" si="30"/>
        <v>0.003035418147358446</v>
      </c>
      <c r="BB133" s="260">
        <f>BA133/AL120</f>
        <v>1.008059659228986</v>
      </c>
      <c r="BC133" s="260"/>
      <c r="BK133" s="24"/>
      <c r="BL133" s="24"/>
      <c r="BM133" s="24"/>
      <c r="BN133" s="24"/>
      <c r="BO133" s="24"/>
      <c r="BP133" s="24"/>
      <c r="BQ133" s="24"/>
      <c r="BR133" s="24"/>
      <c r="BS133" s="24"/>
      <c r="BT133" s="279">
        <v>129</v>
      </c>
      <c r="BU133" s="280" t="s">
        <v>1908</v>
      </c>
      <c r="BV133" s="280" t="s">
        <v>1744</v>
      </c>
      <c r="BW133" s="280" t="s">
        <v>1250</v>
      </c>
      <c r="BX133" s="281">
        <v>0.016064814814814813</v>
      </c>
      <c r="BY133" s="77">
        <f t="shared" si="24"/>
        <v>0.003273189652570255</v>
      </c>
      <c r="BZ133" s="77">
        <f t="shared" si="20"/>
        <v>0.003388934548469618</v>
      </c>
      <c r="CA133" s="77">
        <f t="shared" si="21"/>
        <v>0.03973525758080627</v>
      </c>
      <c r="CB133" s="2">
        <f t="shared" si="22"/>
        <v>0.04072863902032642</v>
      </c>
      <c r="CC133" s="2">
        <f t="shared" si="23"/>
        <v>0.0034736579121813576</v>
      </c>
    </row>
    <row r="134" spans="1:81" ht="25.5">
      <c r="A134" s="43"/>
      <c r="B134" s="43">
        <v>131</v>
      </c>
      <c r="C134" s="43"/>
      <c r="D134" s="43"/>
      <c r="E134" s="43"/>
      <c r="F134" s="43"/>
      <c r="G134" s="176" t="s">
        <v>990</v>
      </c>
      <c r="H134" s="95">
        <v>1951</v>
      </c>
      <c r="I134" s="11">
        <f t="shared" si="36"/>
        <v>40</v>
      </c>
      <c r="J134" s="78" t="s">
        <v>654</v>
      </c>
      <c r="K134" s="174">
        <v>0.04085648148148149</v>
      </c>
      <c r="L134" s="2">
        <f t="shared" si="38"/>
        <v>0.0033905793760565547</v>
      </c>
      <c r="M134" s="136">
        <v>373</v>
      </c>
      <c r="N134" s="47" t="s">
        <v>912</v>
      </c>
      <c r="O134" s="46">
        <v>1978</v>
      </c>
      <c r="P134" s="11">
        <f t="shared" si="27"/>
        <v>15</v>
      </c>
      <c r="Q134" s="46" t="s">
        <v>837</v>
      </c>
      <c r="R134" s="158">
        <v>0.04600694444444445</v>
      </c>
      <c r="S134" s="50">
        <f t="shared" si="31"/>
        <v>0.0038180036883356384</v>
      </c>
      <c r="T134" s="160"/>
      <c r="U134" s="160"/>
      <c r="V134" s="160"/>
      <c r="W134" s="160"/>
      <c r="X134" s="50"/>
      <c r="Y134" s="173"/>
      <c r="Z134" s="50"/>
      <c r="AA134" s="160"/>
      <c r="AB134" s="118">
        <v>216</v>
      </c>
      <c r="AC134" s="46" t="s">
        <v>707</v>
      </c>
      <c r="AD134">
        <v>1958</v>
      </c>
      <c r="AE134" s="7" t="s">
        <v>708</v>
      </c>
      <c r="AF134" s="141">
        <v>0.038981481481481485</v>
      </c>
      <c r="AG134" s="99">
        <f t="shared" si="29"/>
        <v>0.003423933375624197</v>
      </c>
      <c r="AH134">
        <v>124</v>
      </c>
      <c r="AI134" s="247" t="s">
        <v>259</v>
      </c>
      <c r="AJ134">
        <v>1981</v>
      </c>
      <c r="AK134" s="152">
        <v>0.035555555555555556</v>
      </c>
      <c r="AL134" s="2">
        <f t="shared" si="37"/>
        <v>0.0030559136704388103</v>
      </c>
      <c r="AM134" s="13" t="s">
        <v>158</v>
      </c>
      <c r="AN134" s="43"/>
      <c r="AO134">
        <v>124</v>
      </c>
      <c r="AP134" t="s">
        <v>2315</v>
      </c>
      <c r="AQ134">
        <v>1959</v>
      </c>
      <c r="AR134" s="2">
        <v>0.03836805555555555</v>
      </c>
      <c r="AS134" s="13" t="s">
        <v>2194</v>
      </c>
      <c r="AT134" s="2">
        <f t="shared" si="39"/>
        <v>0.0032976412166356296</v>
      </c>
      <c r="AV134" s="254">
        <v>124</v>
      </c>
      <c r="AW134" s="248" t="s">
        <v>1221</v>
      </c>
      <c r="AX134" s="248" t="s">
        <v>1373</v>
      </c>
      <c r="AY134" s="248" t="s">
        <v>1374</v>
      </c>
      <c r="AZ134" s="255">
        <v>0.03560185185185185</v>
      </c>
      <c r="BA134" s="259">
        <f t="shared" si="30"/>
        <v>0.003036405275211245</v>
      </c>
      <c r="BB134" s="260"/>
      <c r="BC134" s="260"/>
      <c r="BK134" s="24"/>
      <c r="BL134" s="24"/>
      <c r="BM134" s="24"/>
      <c r="BN134" s="24"/>
      <c r="BO134" s="24"/>
      <c r="BP134" s="24"/>
      <c r="BQ134" s="24"/>
      <c r="BR134" s="24"/>
      <c r="BS134" s="24"/>
      <c r="BT134" s="279">
        <v>130</v>
      </c>
      <c r="BU134" s="280" t="s">
        <v>1908</v>
      </c>
      <c r="BV134" s="280" t="s">
        <v>1745</v>
      </c>
      <c r="BW134" s="280" t="s">
        <v>1217</v>
      </c>
      <c r="BX134" s="281">
        <v>0.016076388888888887</v>
      </c>
      <c r="BY134" s="77">
        <f t="shared" si="24"/>
        <v>0.0032755478583718187</v>
      </c>
      <c r="BZ134" s="77">
        <f aca="true" t="shared" si="40" ref="BZ134:BZ197">BY134*1.0353615</f>
        <v>0.003391376143965634</v>
      </c>
      <c r="CA134" s="77">
        <f aca="true" t="shared" si="41" ref="CA134:CA197">BZ134*11.725</f>
        <v>0.039763885287997056</v>
      </c>
      <c r="CB134" s="2">
        <f aca="true" t="shared" si="42" ref="CB134:CB197">CA134*1.025</f>
        <v>0.04075798242019698</v>
      </c>
      <c r="CC134" s="2">
        <f aca="true" t="shared" si="43" ref="CC134:CC197">CB134/11.725</f>
        <v>0.0034761605475647746</v>
      </c>
    </row>
    <row r="135" spans="1:81" ht="12.75">
      <c r="A135" s="43">
        <v>175</v>
      </c>
      <c r="B135" s="43"/>
      <c r="C135" s="43"/>
      <c r="D135" s="43"/>
      <c r="E135" s="43"/>
      <c r="F135" s="43"/>
      <c r="G135" s="43" t="s">
        <v>1081</v>
      </c>
      <c r="H135" s="95">
        <v>1954</v>
      </c>
      <c r="I135" s="11">
        <f t="shared" si="36"/>
        <v>37</v>
      </c>
      <c r="J135" s="13" t="s">
        <v>1082</v>
      </c>
      <c r="K135" s="174">
        <v>0.0408912037037037</v>
      </c>
      <c r="L135" s="2">
        <f t="shared" si="38"/>
        <v>0.0033934608882741656</v>
      </c>
      <c r="M135" s="118">
        <v>376</v>
      </c>
      <c r="N135" t="s">
        <v>913</v>
      </c>
      <c r="O135">
        <v>1940</v>
      </c>
      <c r="P135" s="11">
        <f t="shared" si="27"/>
        <v>53</v>
      </c>
      <c r="Q135" t="s">
        <v>914</v>
      </c>
      <c r="R135" s="156">
        <v>0.04612268518518519</v>
      </c>
      <c r="S135" s="77">
        <f t="shared" si="31"/>
        <v>0.0038276087290610114</v>
      </c>
      <c r="T135" s="95"/>
      <c r="Y135" s="173"/>
      <c r="Z135" s="50"/>
      <c r="AA135" s="160"/>
      <c r="AB135" s="118">
        <v>217</v>
      </c>
      <c r="AC135" t="s">
        <v>709</v>
      </c>
      <c r="AD135">
        <v>1949</v>
      </c>
      <c r="AE135" s="7" t="s">
        <v>708</v>
      </c>
      <c r="AF135" s="141">
        <v>0.038981481481481485</v>
      </c>
      <c r="AG135" s="99">
        <f t="shared" si="29"/>
        <v>0.003423933375624197</v>
      </c>
      <c r="AH135">
        <v>125</v>
      </c>
      <c r="AI135" s="3" t="s">
        <v>2327</v>
      </c>
      <c r="AJ135">
        <v>1966</v>
      </c>
      <c r="AK135" s="152">
        <v>0.0355787037037037</v>
      </c>
      <c r="AL135" s="2">
        <f t="shared" si="37"/>
        <v>0.003057903197568002</v>
      </c>
      <c r="AM135" s="13" t="s">
        <v>260</v>
      </c>
      <c r="AN135" s="43">
        <f>AL135/AG79</f>
        <v>1.0372238934250106</v>
      </c>
      <c r="AO135">
        <v>125</v>
      </c>
      <c r="AP135" s="6" t="s">
        <v>2316</v>
      </c>
      <c r="AQ135">
        <v>1948</v>
      </c>
      <c r="AR135" s="2">
        <v>0.0383912037037037</v>
      </c>
      <c r="AS135" s="13" t="s">
        <v>2182</v>
      </c>
      <c r="AT135" s="2">
        <f t="shared" si="39"/>
        <v>0.0032996307437648214</v>
      </c>
      <c r="AU135">
        <f>AR135/AK111</f>
        <v>1.1168350168350165</v>
      </c>
      <c r="AV135" s="254">
        <v>125</v>
      </c>
      <c r="AW135" s="248" t="s">
        <v>1221</v>
      </c>
      <c r="AX135" s="248" t="s">
        <v>1375</v>
      </c>
      <c r="AY135" s="248" t="s">
        <v>1227</v>
      </c>
      <c r="AZ135" s="255">
        <v>0.035625</v>
      </c>
      <c r="BA135" s="259">
        <f t="shared" si="30"/>
        <v>0.0030383795309168442</v>
      </c>
      <c r="BB135" s="260">
        <f>BA135/AT71</f>
        <v>1.0346793905039262</v>
      </c>
      <c r="BC135" s="260"/>
      <c r="BD135" s="2">
        <v>0.0027905092592592595</v>
      </c>
      <c r="BE135">
        <f>BD135/AT35</f>
        <v>1.0601657218442933</v>
      </c>
      <c r="BK135" s="24"/>
      <c r="BL135" s="24"/>
      <c r="BM135" s="24"/>
      <c r="BN135" s="24"/>
      <c r="BO135" s="24"/>
      <c r="BP135" s="24"/>
      <c r="BQ135" s="24"/>
      <c r="BR135" s="24"/>
      <c r="BS135" s="24"/>
      <c r="BT135" s="279">
        <v>131</v>
      </c>
      <c r="BU135" s="280" t="s">
        <v>1909</v>
      </c>
      <c r="BV135" s="280" t="s">
        <v>1928</v>
      </c>
      <c r="BW135" s="280" t="s">
        <v>158</v>
      </c>
      <c r="BX135" s="281">
        <v>0.016087962962962964</v>
      </c>
      <c r="BY135" s="77">
        <f t="shared" si="24"/>
        <v>0.003277906064173383</v>
      </c>
      <c r="BZ135" s="77">
        <f t="shared" si="40"/>
        <v>0.0033938177394616503</v>
      </c>
      <c r="CA135" s="77">
        <f t="shared" si="41"/>
        <v>0.03979251299518785</v>
      </c>
      <c r="CB135" s="2">
        <f t="shared" si="42"/>
        <v>0.04078732582006754</v>
      </c>
      <c r="CC135" s="2">
        <f t="shared" si="43"/>
        <v>0.003478663182948191</v>
      </c>
    </row>
    <row r="136" spans="1:81" ht="25.5">
      <c r="A136" s="43"/>
      <c r="B136" s="43"/>
      <c r="C136" s="43">
        <v>122</v>
      </c>
      <c r="D136" s="43"/>
      <c r="E136" s="43"/>
      <c r="F136" s="43"/>
      <c r="G136" s="43" t="s">
        <v>1181</v>
      </c>
      <c r="H136" s="43">
        <v>1977</v>
      </c>
      <c r="I136" s="11">
        <f t="shared" si="36"/>
        <v>14</v>
      </c>
      <c r="J136" s="43" t="s">
        <v>1147</v>
      </c>
      <c r="K136" s="174">
        <v>0.040983796296296296</v>
      </c>
      <c r="L136" s="2">
        <f t="shared" si="38"/>
        <v>0.0034011449208544643</v>
      </c>
      <c r="M136" s="118">
        <v>379</v>
      </c>
      <c r="N136" t="s">
        <v>915</v>
      </c>
      <c r="O136">
        <v>1981</v>
      </c>
      <c r="P136" s="11">
        <f t="shared" si="27"/>
        <v>12</v>
      </c>
      <c r="Q136" t="s">
        <v>779</v>
      </c>
      <c r="R136" s="156">
        <v>0.04623842592592592</v>
      </c>
      <c r="S136" s="77">
        <f t="shared" si="31"/>
        <v>0.003837213769786383</v>
      </c>
      <c r="T136" s="95"/>
      <c r="Y136" s="173"/>
      <c r="Z136" s="50"/>
      <c r="AA136" s="160"/>
      <c r="AB136" s="118">
        <v>218</v>
      </c>
      <c r="AC136" s="3" t="s">
        <v>710</v>
      </c>
      <c r="AD136">
        <v>1989</v>
      </c>
      <c r="AE136" s="7" t="s">
        <v>674</v>
      </c>
      <c r="AF136" s="141">
        <v>0.0390162037037037</v>
      </c>
      <c r="AG136" s="99">
        <f t="shared" si="29"/>
        <v>0.003426983197514598</v>
      </c>
      <c r="AH136">
        <v>126</v>
      </c>
      <c r="AI136" t="s">
        <v>261</v>
      </c>
      <c r="AJ136">
        <v>1943</v>
      </c>
      <c r="AK136" s="152">
        <v>0.03560185185185185</v>
      </c>
      <c r="AL136" s="2">
        <f t="shared" si="37"/>
        <v>0.003059892724697194</v>
      </c>
      <c r="AM136" s="13" t="s">
        <v>161</v>
      </c>
      <c r="AN136" s="43"/>
      <c r="AO136">
        <v>126</v>
      </c>
      <c r="AP136" t="s">
        <v>2317</v>
      </c>
      <c r="AQ136">
        <v>1944</v>
      </c>
      <c r="AR136" s="2">
        <v>0.03840277777777778</v>
      </c>
      <c r="AS136" s="13" t="s">
        <v>2204</v>
      </c>
      <c r="AT136" s="2">
        <f t="shared" si="39"/>
        <v>0.0033006255073294182</v>
      </c>
      <c r="AV136" s="254">
        <v>126</v>
      </c>
      <c r="AW136" s="248" t="s">
        <v>1237</v>
      </c>
      <c r="AX136" s="263" t="s">
        <v>1376</v>
      </c>
      <c r="AY136" s="248" t="s">
        <v>1229</v>
      </c>
      <c r="AZ136" s="255">
        <v>0.03568287037037037</v>
      </c>
      <c r="BA136" s="259">
        <f t="shared" si="30"/>
        <v>0.003043315170180842</v>
      </c>
      <c r="BB136" s="260">
        <f>BA136/AT86</f>
        <v>1.00934845966238</v>
      </c>
      <c r="BC136" s="260"/>
      <c r="BK136" s="24"/>
      <c r="BL136" s="24"/>
      <c r="BM136" s="24"/>
      <c r="BN136" s="24"/>
      <c r="BO136" s="24"/>
      <c r="BP136" s="24"/>
      <c r="BQ136" s="24"/>
      <c r="BR136" s="24"/>
      <c r="BS136" s="24"/>
      <c r="BT136" s="279">
        <v>132</v>
      </c>
      <c r="BU136" s="280" t="s">
        <v>1908</v>
      </c>
      <c r="BV136" s="280" t="s">
        <v>1746</v>
      </c>
      <c r="BW136" s="280" t="s">
        <v>1210</v>
      </c>
      <c r="BX136" s="281">
        <v>0.016099537037037037</v>
      </c>
      <c r="BY136" s="77">
        <f t="shared" si="24"/>
        <v>0.0032802642699749462</v>
      </c>
      <c r="BZ136" s="77">
        <f t="shared" si="40"/>
        <v>0.0033962593349576653</v>
      </c>
      <c r="CA136" s="77">
        <f t="shared" si="41"/>
        <v>0.039821140702378625</v>
      </c>
      <c r="CB136" s="2">
        <f t="shared" si="42"/>
        <v>0.04081666921993809</v>
      </c>
      <c r="CC136" s="2">
        <f t="shared" si="43"/>
        <v>0.003481165818331607</v>
      </c>
    </row>
    <row r="137" spans="1:81" ht="12.75">
      <c r="A137" s="43">
        <v>180</v>
      </c>
      <c r="B137" s="43"/>
      <c r="C137" s="43"/>
      <c r="D137" s="43"/>
      <c r="E137" s="43"/>
      <c r="F137" s="43"/>
      <c r="G137" s="3" t="s">
        <v>1083</v>
      </c>
      <c r="H137" s="95">
        <v>1954</v>
      </c>
      <c r="I137" s="11">
        <f t="shared" si="36"/>
        <v>37</v>
      </c>
      <c r="J137" s="13" t="s">
        <v>1079</v>
      </c>
      <c r="K137" s="174">
        <v>0.04099537037037037</v>
      </c>
      <c r="L137" s="2">
        <f t="shared" si="38"/>
        <v>0.0034021054249270015</v>
      </c>
      <c r="M137" s="136">
        <v>392</v>
      </c>
      <c r="N137" s="46" t="s">
        <v>916</v>
      </c>
      <c r="O137" s="46">
        <v>1978</v>
      </c>
      <c r="P137" s="11">
        <f t="shared" si="27"/>
        <v>15</v>
      </c>
      <c r="Q137" s="46" t="s">
        <v>886</v>
      </c>
      <c r="R137" s="158">
        <v>0.047060185185185184</v>
      </c>
      <c r="S137" s="50">
        <f t="shared" si="31"/>
        <v>0.0039054095589365297</v>
      </c>
      <c r="T137" s="160"/>
      <c r="U137" s="46"/>
      <c r="Y137" s="173"/>
      <c r="Z137" s="50"/>
      <c r="AA137" s="160"/>
      <c r="AB137" s="118">
        <v>219</v>
      </c>
      <c r="AC137" s="3" t="s">
        <v>711</v>
      </c>
      <c r="AD137">
        <v>1961</v>
      </c>
      <c r="AE137" s="7" t="s">
        <v>706</v>
      </c>
      <c r="AF137" s="141">
        <v>0.03902777777777778</v>
      </c>
      <c r="AG137" s="99">
        <f t="shared" si="29"/>
        <v>0.003427999804811399</v>
      </c>
      <c r="AH137">
        <v>127</v>
      </c>
      <c r="AI137" s="247" t="s">
        <v>262</v>
      </c>
      <c r="AJ137">
        <v>1960</v>
      </c>
      <c r="AK137" s="152">
        <v>0.035625</v>
      </c>
      <c r="AL137" s="2">
        <f t="shared" si="37"/>
        <v>0.003061882251826386</v>
      </c>
      <c r="AM137" s="13" t="s">
        <v>158</v>
      </c>
      <c r="AN137" s="43"/>
      <c r="AO137">
        <v>127</v>
      </c>
      <c r="AP137" s="3" t="s">
        <v>2318</v>
      </c>
      <c r="AQ137">
        <v>1989</v>
      </c>
      <c r="AR137" s="2">
        <v>0.038425925925925926</v>
      </c>
      <c r="AS137" s="13" t="s">
        <v>2319</v>
      </c>
      <c r="AT137" s="2">
        <f t="shared" si="39"/>
        <v>0.00330261503445861</v>
      </c>
      <c r="AV137" s="254">
        <v>127</v>
      </c>
      <c r="AW137" s="248" t="s">
        <v>1237</v>
      </c>
      <c r="AX137" s="248" t="s">
        <v>1377</v>
      </c>
      <c r="AY137" s="248" t="s">
        <v>127</v>
      </c>
      <c r="AZ137" s="255">
        <v>0.03570601851851852</v>
      </c>
      <c r="BA137" s="259">
        <f t="shared" si="30"/>
        <v>0.0030452894258864408</v>
      </c>
      <c r="BB137" s="260">
        <f>BA137/AT93</f>
        <v>0.988160048232507</v>
      </c>
      <c r="BC137" s="260"/>
      <c r="BK137" s="24"/>
      <c r="BL137" s="24"/>
      <c r="BM137" s="24"/>
      <c r="BN137" s="24"/>
      <c r="BO137" s="24"/>
      <c r="BP137" s="24"/>
      <c r="BQ137" s="24"/>
      <c r="BR137" s="24"/>
      <c r="BS137" s="24"/>
      <c r="BT137" s="279">
        <v>133</v>
      </c>
      <c r="BU137" s="280" t="s">
        <v>1908</v>
      </c>
      <c r="BV137" s="263" t="s">
        <v>1747</v>
      </c>
      <c r="BW137" s="280" t="s">
        <v>1418</v>
      </c>
      <c r="BX137" s="281">
        <v>0.01611111111111111</v>
      </c>
      <c r="BY137" s="77">
        <f aca="true" t="shared" si="44" ref="BY137:BY200">BX137/4.908</f>
        <v>0.0032826224757765096</v>
      </c>
      <c r="BZ137" s="77">
        <f t="shared" si="40"/>
        <v>0.003398700930453681</v>
      </c>
      <c r="CA137" s="77">
        <f t="shared" si="41"/>
        <v>0.03984976840956941</v>
      </c>
      <c r="CB137" s="2">
        <f t="shared" si="42"/>
        <v>0.040846012619808636</v>
      </c>
      <c r="CC137" s="2">
        <f t="shared" si="43"/>
        <v>0.0034836684537150222</v>
      </c>
    </row>
    <row r="138" spans="1:81" ht="12.75">
      <c r="A138" s="43"/>
      <c r="B138" s="43"/>
      <c r="C138" s="43">
        <v>124</v>
      </c>
      <c r="D138" s="43"/>
      <c r="E138" s="43"/>
      <c r="F138" s="43"/>
      <c r="G138" s="43" t="s">
        <v>1148</v>
      </c>
      <c r="H138" s="43">
        <v>1977</v>
      </c>
      <c r="I138" s="11">
        <f t="shared" si="36"/>
        <v>14</v>
      </c>
      <c r="J138" s="43" t="s">
        <v>663</v>
      </c>
      <c r="K138" s="174">
        <v>0.041400462962962965</v>
      </c>
      <c r="L138" s="2">
        <f t="shared" si="38"/>
        <v>0.003435723067465806</v>
      </c>
      <c r="M138" s="136">
        <v>393</v>
      </c>
      <c r="N138" s="47" t="s">
        <v>389</v>
      </c>
      <c r="O138" s="46">
        <v>1951</v>
      </c>
      <c r="P138" s="11">
        <f t="shared" si="27"/>
        <v>42</v>
      </c>
      <c r="Q138" s="46" t="s">
        <v>886</v>
      </c>
      <c r="R138" s="158">
        <v>0.04708333333333333</v>
      </c>
      <c r="S138" s="50">
        <f t="shared" si="31"/>
        <v>0.003907330567081604</v>
      </c>
      <c r="T138" s="165">
        <f>S138/L171</f>
        <v>0.9500233535730968</v>
      </c>
      <c r="U138" s="46"/>
      <c r="Y138" s="173"/>
      <c r="Z138" s="50"/>
      <c r="AA138" s="160"/>
      <c r="AB138" s="118">
        <v>220</v>
      </c>
      <c r="AC138" s="6" t="s">
        <v>712</v>
      </c>
      <c r="AD138" s="44">
        <v>1932</v>
      </c>
      <c r="AE138" s="13" t="s">
        <v>713</v>
      </c>
      <c r="AF138" s="141">
        <v>0.03903935185185185</v>
      </c>
      <c r="AG138" s="99">
        <f t="shared" si="29"/>
        <v>0.0034290164121081996</v>
      </c>
      <c r="AH138">
        <v>128</v>
      </c>
      <c r="AI138" t="s">
        <v>263</v>
      </c>
      <c r="AJ138">
        <v>1986</v>
      </c>
      <c r="AK138" s="152">
        <v>0.03579861111111111</v>
      </c>
      <c r="AL138" s="2">
        <f t="shared" si="37"/>
        <v>0.003076803705295325</v>
      </c>
      <c r="AM138" s="13" t="s">
        <v>264</v>
      </c>
      <c r="AN138" s="43"/>
      <c r="AO138">
        <v>128</v>
      </c>
      <c r="AP138" t="s">
        <v>2320</v>
      </c>
      <c r="AQ138">
        <v>1957</v>
      </c>
      <c r="AR138" s="2">
        <v>0.03846064814814815</v>
      </c>
      <c r="AS138" s="13" t="s">
        <v>2238</v>
      </c>
      <c r="AT138" s="2">
        <f t="shared" si="39"/>
        <v>0.003305599325152398</v>
      </c>
      <c r="AV138" s="254">
        <v>128</v>
      </c>
      <c r="AW138" s="248" t="s">
        <v>1208</v>
      </c>
      <c r="AX138" s="263" t="s">
        <v>1378</v>
      </c>
      <c r="AY138" s="248" t="s">
        <v>1223</v>
      </c>
      <c r="AZ138" s="255">
        <v>0.035729166666666666</v>
      </c>
      <c r="BA138" s="259">
        <f t="shared" si="30"/>
        <v>0.00304726368159204</v>
      </c>
      <c r="BB138" s="260"/>
      <c r="BC138" s="260"/>
      <c r="BK138" s="24"/>
      <c r="BL138" s="24"/>
      <c r="BM138" s="24"/>
      <c r="BN138" s="24"/>
      <c r="BO138" s="24"/>
      <c r="BP138" s="24"/>
      <c r="BQ138" s="24"/>
      <c r="BR138" s="24"/>
      <c r="BS138" s="24"/>
      <c r="BT138" s="279">
        <v>134</v>
      </c>
      <c r="BU138" s="280" t="s">
        <v>1908</v>
      </c>
      <c r="BV138" s="280" t="s">
        <v>1748</v>
      </c>
      <c r="BW138" s="280" t="s">
        <v>1749</v>
      </c>
      <c r="BX138" s="281">
        <v>0.016145833333333335</v>
      </c>
      <c r="BY138" s="77">
        <f t="shared" si="44"/>
        <v>0.003289697093181201</v>
      </c>
      <c r="BZ138" s="77">
        <f t="shared" si="40"/>
        <v>0.0034060257169417282</v>
      </c>
      <c r="CA138" s="77">
        <f t="shared" si="41"/>
        <v>0.039935651531141765</v>
      </c>
      <c r="CB138" s="2">
        <f t="shared" si="42"/>
        <v>0.040934042819420306</v>
      </c>
      <c r="CC138" s="2">
        <f t="shared" si="43"/>
        <v>0.0034911763598652716</v>
      </c>
    </row>
    <row r="139" spans="1:81" ht="12.75">
      <c r="A139" s="43"/>
      <c r="B139" s="43"/>
      <c r="C139" s="43"/>
      <c r="D139" s="43"/>
      <c r="E139" s="43"/>
      <c r="F139" s="43"/>
      <c r="G139" s="43" t="s">
        <v>2068</v>
      </c>
      <c r="H139" s="95">
        <v>1955</v>
      </c>
      <c r="I139" s="11">
        <f t="shared" si="36"/>
        <v>36</v>
      </c>
      <c r="J139" s="13" t="s">
        <v>1084</v>
      </c>
      <c r="K139" s="157">
        <v>0.04224537037037037</v>
      </c>
      <c r="L139" s="2">
        <f t="shared" si="38"/>
        <v>0.0035058398647610264</v>
      </c>
      <c r="M139" s="136">
        <v>398</v>
      </c>
      <c r="N139" s="47" t="s">
        <v>917</v>
      </c>
      <c r="O139" s="46">
        <v>1956</v>
      </c>
      <c r="P139" s="11">
        <f t="shared" si="27"/>
        <v>37</v>
      </c>
      <c r="Q139" s="46" t="s">
        <v>918</v>
      </c>
      <c r="R139" s="158">
        <v>0.04733796296296297</v>
      </c>
      <c r="S139" s="50">
        <f t="shared" si="31"/>
        <v>0.0039284616566774245</v>
      </c>
      <c r="T139" s="160"/>
      <c r="U139" s="160"/>
      <c r="V139" s="160"/>
      <c r="W139" s="160"/>
      <c r="X139" s="50"/>
      <c r="Y139" s="173"/>
      <c r="Z139" s="50"/>
      <c r="AA139" s="160"/>
      <c r="AB139" s="118">
        <v>221</v>
      </c>
      <c r="AC139" t="s">
        <v>2334</v>
      </c>
      <c r="AD139">
        <v>1970</v>
      </c>
      <c r="AE139" s="7" t="s">
        <v>606</v>
      </c>
      <c r="AF139" s="141">
        <v>0.039155092592592596</v>
      </c>
      <c r="AG139" s="99">
        <f t="shared" si="29"/>
        <v>0.003439182485076205</v>
      </c>
      <c r="AH139">
        <v>129</v>
      </c>
      <c r="AI139" s="6" t="s">
        <v>265</v>
      </c>
      <c r="AJ139" s="3">
        <v>1941</v>
      </c>
      <c r="AK139" s="152">
        <v>0.03587962962962963</v>
      </c>
      <c r="AL139" s="2">
        <f>AK139/11.635</f>
        <v>0.0030837670502474974</v>
      </c>
      <c r="AM139" s="13" t="s">
        <v>256</v>
      </c>
      <c r="AN139" s="43">
        <f>AL139/AG88</f>
        <v>0.9991405242801891</v>
      </c>
      <c r="AO139">
        <v>129</v>
      </c>
      <c r="AP139" t="s">
        <v>2321</v>
      </c>
      <c r="AQ139">
        <v>1979</v>
      </c>
      <c r="AR139" s="2">
        <v>0.03863425925925926</v>
      </c>
      <c r="AS139" s="13" t="s">
        <v>2151</v>
      </c>
      <c r="AT139" s="2">
        <f t="shared" si="39"/>
        <v>0.003320520778621337</v>
      </c>
      <c r="AV139" s="254">
        <v>129</v>
      </c>
      <c r="AW139" s="248" t="s">
        <v>1221</v>
      </c>
      <c r="AX139" s="248" t="s">
        <v>1379</v>
      </c>
      <c r="AY139" s="248" t="s">
        <v>1227</v>
      </c>
      <c r="AZ139" s="255">
        <v>0.035740740740740747</v>
      </c>
      <c r="BA139" s="259">
        <f t="shared" si="30"/>
        <v>0.00304825080944484</v>
      </c>
      <c r="BB139" s="260"/>
      <c r="BC139" s="260"/>
      <c r="BK139" s="24"/>
      <c r="BL139" s="24"/>
      <c r="BM139" s="24"/>
      <c r="BN139" s="24"/>
      <c r="BO139" s="24"/>
      <c r="BP139" s="24"/>
      <c r="BQ139" s="24"/>
      <c r="BR139" s="24"/>
      <c r="BS139" s="24"/>
      <c r="BT139" s="279">
        <v>135</v>
      </c>
      <c r="BU139" s="280" t="s">
        <v>1908</v>
      </c>
      <c r="BV139" s="280" t="s">
        <v>1750</v>
      </c>
      <c r="BW139" s="280" t="s">
        <v>1210</v>
      </c>
      <c r="BX139" s="281">
        <v>0.016180555555555556</v>
      </c>
      <c r="BY139" s="77">
        <f t="shared" si="44"/>
        <v>0.0032967717105858913</v>
      </c>
      <c r="BZ139" s="77">
        <f t="shared" si="40"/>
        <v>0.0034133505034297743</v>
      </c>
      <c r="CA139" s="77">
        <f t="shared" si="41"/>
        <v>0.0400215346527141</v>
      </c>
      <c r="CB139" s="2">
        <f t="shared" si="42"/>
        <v>0.04102207301903195</v>
      </c>
      <c r="CC139" s="2">
        <f t="shared" si="43"/>
        <v>0.003498684266015518</v>
      </c>
    </row>
    <row r="140" spans="1:81" ht="25.5">
      <c r="A140" s="46"/>
      <c r="B140" s="43">
        <v>147</v>
      </c>
      <c r="C140" s="43"/>
      <c r="D140" s="43"/>
      <c r="E140" s="43"/>
      <c r="F140" s="43"/>
      <c r="G140" s="43" t="s">
        <v>1109</v>
      </c>
      <c r="H140" s="43">
        <v>1950</v>
      </c>
      <c r="I140" s="11">
        <f t="shared" si="36"/>
        <v>41</v>
      </c>
      <c r="J140" s="13" t="s">
        <v>1067</v>
      </c>
      <c r="K140" s="157">
        <v>0.04245370370370371</v>
      </c>
      <c r="L140" s="2">
        <f>K140/12.05</f>
        <v>0.0035231289380666976</v>
      </c>
      <c r="M140" s="136">
        <v>401</v>
      </c>
      <c r="N140" s="47" t="s">
        <v>85</v>
      </c>
      <c r="O140" s="46">
        <v>1952</v>
      </c>
      <c r="P140" s="11">
        <f aca="true" t="shared" si="45" ref="P140:P155">1993-O140</f>
        <v>41</v>
      </c>
      <c r="Q140" s="46" t="s">
        <v>696</v>
      </c>
      <c r="R140" s="158">
        <v>0.0475462962962963</v>
      </c>
      <c r="S140" s="50">
        <f t="shared" si="31"/>
        <v>0.003945750729983095</v>
      </c>
      <c r="T140" s="165">
        <f>S140/L155</f>
        <v>0.9038503850385039</v>
      </c>
      <c r="U140" s="160"/>
      <c r="V140" s="160"/>
      <c r="W140" s="160"/>
      <c r="X140" s="50"/>
      <c r="Y140" s="173"/>
      <c r="Z140" s="50"/>
      <c r="AA140" s="160"/>
      <c r="AB140" s="118">
        <v>223</v>
      </c>
      <c r="AC140" t="s">
        <v>714</v>
      </c>
      <c r="AD140" s="44">
        <v>1939</v>
      </c>
      <c r="AE140" s="7" t="s">
        <v>658</v>
      </c>
      <c r="AF140" s="141">
        <v>0.03917824074074074</v>
      </c>
      <c r="AG140" s="99">
        <f aca="true" t="shared" si="46" ref="AG140:AG180">AF140/11.385</f>
        <v>0.003441215699669806</v>
      </c>
      <c r="AH140">
        <v>130</v>
      </c>
      <c r="AI140" s="247" t="s">
        <v>2273</v>
      </c>
      <c r="AK140" s="152">
        <v>0.036041666666666666</v>
      </c>
      <c r="AL140" s="2">
        <f>AK140/11.635</f>
        <v>0.0030976937401518407</v>
      </c>
      <c r="AM140" s="13" t="s">
        <v>2204</v>
      </c>
      <c r="AN140" s="43"/>
      <c r="AO140">
        <v>130</v>
      </c>
      <c r="AP140" t="s">
        <v>2322</v>
      </c>
      <c r="AQ140">
        <v>1983</v>
      </c>
      <c r="AR140" s="2">
        <v>0.03864583333333333</v>
      </c>
      <c r="AS140" s="13" t="s">
        <v>2194</v>
      </c>
      <c r="AT140" s="2">
        <f t="shared" si="39"/>
        <v>0.003321515542185933</v>
      </c>
      <c r="AV140" s="254">
        <v>130</v>
      </c>
      <c r="AW140" s="248" t="s">
        <v>1269</v>
      </c>
      <c r="AX140" s="268" t="s">
        <v>1380</v>
      </c>
      <c r="AY140" s="248" t="s">
        <v>1241</v>
      </c>
      <c r="AZ140" s="255">
        <v>0.03576388888888889</v>
      </c>
      <c r="BA140" s="259">
        <f aca="true" t="shared" si="47" ref="BA140:BA203">AZ140/11.725</f>
        <v>0.003050225065150438</v>
      </c>
      <c r="BB140" s="260">
        <f>BA140/AT128</f>
        <v>0.9368412618067187</v>
      </c>
      <c r="BC140" s="260"/>
      <c r="BK140" s="24"/>
      <c r="BL140" s="24"/>
      <c r="BM140" s="24"/>
      <c r="BN140" s="24"/>
      <c r="BO140" s="24"/>
      <c r="BP140" s="24"/>
      <c r="BQ140" s="24"/>
      <c r="BR140" s="24"/>
      <c r="BS140" s="24"/>
      <c r="BT140" s="279">
        <v>136</v>
      </c>
      <c r="BU140" s="280" t="s">
        <v>1908</v>
      </c>
      <c r="BV140" s="280" t="s">
        <v>1751</v>
      </c>
      <c r="BW140" s="280" t="s">
        <v>1256</v>
      </c>
      <c r="BX140" s="281">
        <v>0.01621527777777778</v>
      </c>
      <c r="BY140" s="77">
        <f t="shared" si="44"/>
        <v>0.0033038463279905827</v>
      </c>
      <c r="BZ140" s="77">
        <f t="shared" si="40"/>
        <v>0.0034206752899178217</v>
      </c>
      <c r="CA140" s="77">
        <f t="shared" si="41"/>
        <v>0.04010741777428646</v>
      </c>
      <c r="CB140" s="2">
        <f t="shared" si="42"/>
        <v>0.04111010321864362</v>
      </c>
      <c r="CC140" s="2">
        <f t="shared" si="43"/>
        <v>0.0035061921721657673</v>
      </c>
    </row>
    <row r="141" spans="1:81" ht="12.75">
      <c r="A141" s="43"/>
      <c r="B141" s="43">
        <v>145</v>
      </c>
      <c r="C141" s="43"/>
      <c r="D141" s="43"/>
      <c r="E141" s="43"/>
      <c r="F141" s="43"/>
      <c r="G141" s="43" t="s">
        <v>1112</v>
      </c>
      <c r="H141" s="43">
        <v>1950</v>
      </c>
      <c r="I141" s="11">
        <f t="shared" si="36"/>
        <v>41</v>
      </c>
      <c r="J141" s="13" t="s">
        <v>1113</v>
      </c>
      <c r="K141" s="157">
        <v>0.04244791666666667</v>
      </c>
      <c r="L141" s="2">
        <f aca="true" t="shared" si="48" ref="L141:L184">K141/12.05</f>
        <v>0.003522648686030429</v>
      </c>
      <c r="M141" s="136">
        <v>402</v>
      </c>
      <c r="N141" s="47" t="s">
        <v>919</v>
      </c>
      <c r="O141" s="46">
        <v>1952</v>
      </c>
      <c r="P141" s="11">
        <f t="shared" si="45"/>
        <v>41</v>
      </c>
      <c r="Q141" s="46" t="s">
        <v>696</v>
      </c>
      <c r="R141" s="158">
        <v>0.04762731481481481</v>
      </c>
      <c r="S141" s="50">
        <f t="shared" si="31"/>
        <v>0.0039524742584908555</v>
      </c>
      <c r="T141" s="165">
        <f>S141/L165</f>
        <v>0.9920443587270974</v>
      </c>
      <c r="U141" s="160"/>
      <c r="V141" s="160"/>
      <c r="W141" s="160"/>
      <c r="X141" s="50"/>
      <c r="Y141" s="173"/>
      <c r="Z141" s="50"/>
      <c r="AA141" s="160"/>
      <c r="AB141" s="118">
        <v>227</v>
      </c>
      <c r="AC141" t="s">
        <v>2230</v>
      </c>
      <c r="AD141">
        <v>1964</v>
      </c>
      <c r="AE141" s="7" t="s">
        <v>671</v>
      </c>
      <c r="AF141" s="141">
        <v>0.039467592592592596</v>
      </c>
      <c r="AG141" s="99">
        <f t="shared" si="46"/>
        <v>0.0034666308820898196</v>
      </c>
      <c r="AH141">
        <v>131</v>
      </c>
      <c r="AI141" t="s">
        <v>2215</v>
      </c>
      <c r="AJ141">
        <v>1986</v>
      </c>
      <c r="AK141" s="152">
        <v>0.035902777777777777</v>
      </c>
      <c r="AL141" s="2">
        <f>AK141/11.635</f>
        <v>0.0030857565773766893</v>
      </c>
      <c r="AM141" s="13" t="s">
        <v>266</v>
      </c>
      <c r="AN141" s="43"/>
      <c r="AO141">
        <v>131</v>
      </c>
      <c r="AP141" t="s">
        <v>2323</v>
      </c>
      <c r="AQ141">
        <v>1984</v>
      </c>
      <c r="AR141" s="2">
        <v>0.038657407407407404</v>
      </c>
      <c r="AS141" s="13" t="s">
        <v>2194</v>
      </c>
      <c r="AT141" s="2">
        <f t="shared" si="39"/>
        <v>0.003322510305750529</v>
      </c>
      <c r="AV141" s="254">
        <v>130</v>
      </c>
      <c r="AW141" s="248" t="s">
        <v>1208</v>
      </c>
      <c r="AX141" s="263" t="s">
        <v>1381</v>
      </c>
      <c r="AY141" s="248" t="s">
        <v>158</v>
      </c>
      <c r="AZ141" s="255">
        <v>0.03576388888888889</v>
      </c>
      <c r="BA141" s="259">
        <f t="shared" si="47"/>
        <v>0.003050225065150438</v>
      </c>
      <c r="BB141" s="260">
        <f>BA141/AT121</f>
        <v>0.9437616035375161</v>
      </c>
      <c r="BC141" s="260"/>
      <c r="BK141" s="24"/>
      <c r="BL141" s="24"/>
      <c r="BM141" s="24"/>
      <c r="BN141" s="24"/>
      <c r="BO141" s="24"/>
      <c r="BP141" s="24"/>
      <c r="BQ141" s="24"/>
      <c r="BR141" s="24"/>
      <c r="BS141" s="24"/>
      <c r="BT141" s="279">
        <v>137</v>
      </c>
      <c r="BU141" s="280" t="s">
        <v>1908</v>
      </c>
      <c r="BV141" s="280" t="s">
        <v>1752</v>
      </c>
      <c r="BW141" s="280" t="s">
        <v>158</v>
      </c>
      <c r="BX141" s="281">
        <v>0.01622685185185185</v>
      </c>
      <c r="BY141" s="77">
        <f t="shared" si="44"/>
        <v>0.003306204533792145</v>
      </c>
      <c r="BZ141" s="77">
        <f t="shared" si="40"/>
        <v>0.0034231168854138364</v>
      </c>
      <c r="CA141" s="77">
        <f t="shared" si="41"/>
        <v>0.04013604548147723</v>
      </c>
      <c r="CB141" s="2">
        <f t="shared" si="42"/>
        <v>0.04113944661851415</v>
      </c>
      <c r="CC141" s="2">
        <f t="shared" si="43"/>
        <v>0.0035086948075491817</v>
      </c>
    </row>
    <row r="142" spans="1:81" ht="12.75">
      <c r="A142" s="43"/>
      <c r="B142" s="46"/>
      <c r="C142" s="46"/>
      <c r="D142" s="46">
        <v>21</v>
      </c>
      <c r="E142" s="46"/>
      <c r="F142" s="46"/>
      <c r="G142" s="46" t="s">
        <v>1177</v>
      </c>
      <c r="H142" s="46">
        <v>1967</v>
      </c>
      <c r="I142" s="46"/>
      <c r="J142" s="46" t="s">
        <v>1178</v>
      </c>
      <c r="K142" s="159">
        <v>0.043194444444444445</v>
      </c>
      <c r="L142" s="2">
        <f t="shared" si="48"/>
        <v>0.0035846011987090824</v>
      </c>
      <c r="M142" s="136">
        <v>403</v>
      </c>
      <c r="N142" s="47" t="s">
        <v>920</v>
      </c>
      <c r="O142" s="46">
        <v>1958</v>
      </c>
      <c r="P142" s="11">
        <f t="shared" si="45"/>
        <v>35</v>
      </c>
      <c r="Q142" s="46" t="s">
        <v>696</v>
      </c>
      <c r="R142" s="158">
        <v>0.04774305555555555</v>
      </c>
      <c r="S142" s="50">
        <f t="shared" si="31"/>
        <v>0.0039620792992162285</v>
      </c>
      <c r="T142" s="160"/>
      <c r="U142" s="160"/>
      <c r="V142" s="160"/>
      <c r="W142" s="160"/>
      <c r="X142" s="50"/>
      <c r="Y142" s="173"/>
      <c r="Z142" s="50"/>
      <c r="AA142" s="160"/>
      <c r="AB142" s="118">
        <v>233</v>
      </c>
      <c r="AC142" s="270" t="s">
        <v>715</v>
      </c>
      <c r="AD142" s="46">
        <v>1988</v>
      </c>
      <c r="AE142" s="83" t="s">
        <v>615</v>
      </c>
      <c r="AF142" s="143">
        <v>0.03978009259259259</v>
      </c>
      <c r="AG142" s="99">
        <f t="shared" si="46"/>
        <v>0.0034940792791034333</v>
      </c>
      <c r="AH142">
        <v>132</v>
      </c>
      <c r="AI142" t="s">
        <v>2317</v>
      </c>
      <c r="AJ142">
        <v>1944</v>
      </c>
      <c r="AK142" s="152">
        <v>0.03596064814814815</v>
      </c>
      <c r="AL142" s="2">
        <f aca="true" t="shared" si="49" ref="AL142:AL205">AK142/11.635</f>
        <v>0.0030907303951996693</v>
      </c>
      <c r="AM142" s="13" t="s">
        <v>150</v>
      </c>
      <c r="AN142" s="43"/>
      <c r="AO142">
        <v>132</v>
      </c>
      <c r="AP142" t="s">
        <v>2324</v>
      </c>
      <c r="AQ142">
        <v>1978</v>
      </c>
      <c r="AR142" s="2">
        <v>0.03872685185185185</v>
      </c>
      <c r="AS142" s="13" t="s">
        <v>2194</v>
      </c>
      <c r="AT142" s="2">
        <f aca="true" t="shared" si="50" ref="AT142:AT205">AR142/11.635</f>
        <v>0.0033284788871381053</v>
      </c>
      <c r="AV142" s="254">
        <v>132</v>
      </c>
      <c r="AW142" s="248" t="s">
        <v>1208</v>
      </c>
      <c r="AX142" s="263" t="s">
        <v>1382</v>
      </c>
      <c r="AY142" s="248" t="s">
        <v>1316</v>
      </c>
      <c r="AZ142" s="255">
        <v>0.035787037037037034</v>
      </c>
      <c r="BA142" s="259">
        <f t="shared" si="47"/>
        <v>0.0030521993208560373</v>
      </c>
      <c r="BB142" s="260"/>
      <c r="BC142" s="260"/>
      <c r="BK142" s="24"/>
      <c r="BL142" s="24"/>
      <c r="BM142" s="24"/>
      <c r="BN142" s="24"/>
      <c r="BO142" s="24"/>
      <c r="BP142" s="24"/>
      <c r="BQ142" s="24"/>
      <c r="BR142" s="24"/>
      <c r="BS142" s="24"/>
      <c r="BT142" s="279">
        <v>138</v>
      </c>
      <c r="BU142" s="280" t="s">
        <v>1908</v>
      </c>
      <c r="BV142" s="280" t="s">
        <v>1753</v>
      </c>
      <c r="BW142" s="280" t="s">
        <v>1342</v>
      </c>
      <c r="BX142" s="281">
        <v>0.016261574074074074</v>
      </c>
      <c r="BY142" s="77">
        <f t="shared" si="44"/>
        <v>0.0033132791511968364</v>
      </c>
      <c r="BZ142" s="77">
        <f t="shared" si="40"/>
        <v>0.0034304416719018833</v>
      </c>
      <c r="CA142" s="77">
        <f t="shared" si="41"/>
        <v>0.04022192860304958</v>
      </c>
      <c r="CB142" s="2">
        <f t="shared" si="42"/>
        <v>0.041227476818125816</v>
      </c>
      <c r="CC142" s="2">
        <f t="shared" si="43"/>
        <v>0.0035162027136994302</v>
      </c>
    </row>
    <row r="143" spans="1:81" ht="12.75">
      <c r="A143" s="43"/>
      <c r="B143" s="43">
        <v>149</v>
      </c>
      <c r="C143" s="43"/>
      <c r="D143" s="43"/>
      <c r="E143" s="43"/>
      <c r="F143" s="43"/>
      <c r="G143" s="43" t="s">
        <v>1110</v>
      </c>
      <c r="H143" s="43">
        <v>1925</v>
      </c>
      <c r="I143" s="11">
        <f>1991-H143</f>
        <v>66</v>
      </c>
      <c r="J143" s="13" t="s">
        <v>1111</v>
      </c>
      <c r="K143" s="157">
        <v>0.043263888888888886</v>
      </c>
      <c r="L143" s="2">
        <f t="shared" si="48"/>
        <v>0.0035903642231443055</v>
      </c>
      <c r="M143" s="136">
        <v>408</v>
      </c>
      <c r="N143" s="47" t="s">
        <v>921</v>
      </c>
      <c r="O143" s="46">
        <v>1975</v>
      </c>
      <c r="P143" s="11">
        <f t="shared" si="45"/>
        <v>18</v>
      </c>
      <c r="Q143" s="46" t="s">
        <v>837</v>
      </c>
      <c r="R143" s="158">
        <v>0.04814814814814814</v>
      </c>
      <c r="S143" s="50">
        <f t="shared" si="31"/>
        <v>0.0039956969417550324</v>
      </c>
      <c r="T143" s="160"/>
      <c r="U143" s="160"/>
      <c r="V143" s="160"/>
      <c r="W143" s="160"/>
      <c r="X143" s="50"/>
      <c r="Y143" s="173"/>
      <c r="Z143" s="50"/>
      <c r="AA143" s="160"/>
      <c r="AB143" s="118">
        <v>234</v>
      </c>
      <c r="AC143" s="47" t="s">
        <v>6</v>
      </c>
      <c r="AD143">
        <v>1987</v>
      </c>
      <c r="AE143" s="7" t="s">
        <v>716</v>
      </c>
      <c r="AF143" s="141">
        <v>0.03979166666666666</v>
      </c>
      <c r="AG143" s="99">
        <f t="shared" si="46"/>
        <v>0.0034950958864002337</v>
      </c>
      <c r="AH143">
        <v>133</v>
      </c>
      <c r="AI143" s="247" t="s">
        <v>267</v>
      </c>
      <c r="AJ143">
        <v>1951</v>
      </c>
      <c r="AK143" s="152">
        <v>0.03597222222222222</v>
      </c>
      <c r="AL143" s="2">
        <f t="shared" si="49"/>
        <v>0.003091725158764265</v>
      </c>
      <c r="AM143" s="13" t="s">
        <v>150</v>
      </c>
      <c r="AN143" s="43"/>
      <c r="AO143">
        <v>133</v>
      </c>
      <c r="AP143" t="s">
        <v>2325</v>
      </c>
      <c r="AQ143">
        <v>1989</v>
      </c>
      <c r="AR143" s="2">
        <v>0.038831018518518515</v>
      </c>
      <c r="AS143" s="13" t="s">
        <v>2326</v>
      </c>
      <c r="AT143" s="2">
        <f t="shared" si="50"/>
        <v>0.0033374317592194686</v>
      </c>
      <c r="AV143" s="254">
        <v>133</v>
      </c>
      <c r="AW143" s="248" t="s">
        <v>1208</v>
      </c>
      <c r="AX143" s="248" t="s">
        <v>1383</v>
      </c>
      <c r="AY143" s="248" t="s">
        <v>158</v>
      </c>
      <c r="AZ143" s="255">
        <v>0.03581018518518519</v>
      </c>
      <c r="BA143" s="259">
        <f t="shared" si="47"/>
        <v>0.0030541735765616364</v>
      </c>
      <c r="BB143" s="260"/>
      <c r="BC143" s="260"/>
      <c r="BK143" s="24"/>
      <c r="BL143" s="24"/>
      <c r="BM143" s="24"/>
      <c r="BN143" s="24"/>
      <c r="BO143" s="24"/>
      <c r="BP143" s="24"/>
      <c r="BQ143" s="24"/>
      <c r="BR143" s="24"/>
      <c r="BS143" s="24"/>
      <c r="BT143" s="279">
        <v>139</v>
      </c>
      <c r="BU143" s="280" t="s">
        <v>1908</v>
      </c>
      <c r="BV143" s="280" t="s">
        <v>1754</v>
      </c>
      <c r="BW143" s="280" t="s">
        <v>158</v>
      </c>
      <c r="BX143" s="281">
        <v>0.016273148148148148</v>
      </c>
      <c r="BY143" s="77">
        <f t="shared" si="44"/>
        <v>0.0033156373569983998</v>
      </c>
      <c r="BZ143" s="77">
        <f t="shared" si="40"/>
        <v>0.003432883267397899</v>
      </c>
      <c r="CA143" s="77">
        <f t="shared" si="41"/>
        <v>0.04025055631024036</v>
      </c>
      <c r="CB143" s="2">
        <f t="shared" si="42"/>
        <v>0.041256820217996364</v>
      </c>
      <c r="CC143" s="2">
        <f t="shared" si="43"/>
        <v>0.0035187053490828455</v>
      </c>
    </row>
    <row r="144" spans="1:81" ht="25.5">
      <c r="A144" s="43"/>
      <c r="B144" s="43"/>
      <c r="C144" s="43"/>
      <c r="D144" s="43"/>
      <c r="E144" s="43">
        <v>18</v>
      </c>
      <c r="F144" s="43"/>
      <c r="G144" s="3" t="s">
        <v>1193</v>
      </c>
      <c r="H144" s="43">
        <v>1975</v>
      </c>
      <c r="I144" s="11">
        <f>1991-H144</f>
        <v>16</v>
      </c>
      <c r="J144" s="43" t="s">
        <v>811</v>
      </c>
      <c r="K144" s="157">
        <v>0.043356481481481475</v>
      </c>
      <c r="L144" s="2">
        <f t="shared" si="48"/>
        <v>0.0035980482557246033</v>
      </c>
      <c r="M144" s="136">
        <v>411</v>
      </c>
      <c r="N144" s="47" t="s">
        <v>86</v>
      </c>
      <c r="O144" s="46">
        <v>1956</v>
      </c>
      <c r="P144" s="11">
        <f t="shared" si="45"/>
        <v>37</v>
      </c>
      <c r="Q144" s="46" t="s">
        <v>696</v>
      </c>
      <c r="R144" s="158">
        <v>0.04849537037037036</v>
      </c>
      <c r="S144" s="50">
        <f t="shared" si="31"/>
        <v>0.00402451206393115</v>
      </c>
      <c r="T144" s="160"/>
      <c r="U144" s="160"/>
      <c r="V144" s="160"/>
      <c r="W144" s="160"/>
      <c r="X144" s="50"/>
      <c r="Y144" s="173"/>
      <c r="Z144" s="50"/>
      <c r="AA144" s="160"/>
      <c r="AB144" s="118">
        <v>238</v>
      </c>
      <c r="AC144" s="47" t="s">
        <v>320</v>
      </c>
      <c r="AD144">
        <v>1965</v>
      </c>
      <c r="AE144" s="7" t="s">
        <v>717</v>
      </c>
      <c r="AF144" s="141">
        <v>0.04008101851851852</v>
      </c>
      <c r="AG144" s="99">
        <f t="shared" si="46"/>
        <v>0.003520511068820248</v>
      </c>
      <c r="AH144">
        <v>133</v>
      </c>
      <c r="AI144" s="3" t="s">
        <v>2295</v>
      </c>
      <c r="AJ144">
        <v>1957</v>
      </c>
      <c r="AK144" s="152">
        <v>0.03605324074074074</v>
      </c>
      <c r="AL144" s="2">
        <f t="shared" si="49"/>
        <v>0.0030986885037164367</v>
      </c>
      <c r="AM144" s="13" t="s">
        <v>242</v>
      </c>
      <c r="AN144" s="43"/>
      <c r="AO144">
        <v>134</v>
      </c>
      <c r="AP144" s="3" t="s">
        <v>2327</v>
      </c>
      <c r="AQ144">
        <v>1966</v>
      </c>
      <c r="AR144" s="2">
        <v>0.03884259259259259</v>
      </c>
      <c r="AS144" s="13" t="s">
        <v>427</v>
      </c>
      <c r="AT144" s="2">
        <f t="shared" si="50"/>
        <v>0.0033384265227840645</v>
      </c>
      <c r="AU144">
        <f>AR144/AK135</f>
        <v>1.091737150292778</v>
      </c>
      <c r="AV144" s="254">
        <v>134</v>
      </c>
      <c r="AW144" s="248" t="s">
        <v>1221</v>
      </c>
      <c r="AX144" s="248" t="s">
        <v>1384</v>
      </c>
      <c r="AY144" s="248" t="s">
        <v>1385</v>
      </c>
      <c r="AZ144" s="255">
        <v>0.03584490740740741</v>
      </c>
      <c r="BA144" s="259">
        <f t="shared" si="47"/>
        <v>0.003057134960120035</v>
      </c>
      <c r="BB144" s="260"/>
      <c r="BC144" s="260"/>
      <c r="BK144" s="24"/>
      <c r="BL144" s="24"/>
      <c r="BM144" s="24"/>
      <c r="BN144" s="24"/>
      <c r="BO144" s="24"/>
      <c r="BP144" s="24"/>
      <c r="BQ144" s="24"/>
      <c r="BR144" s="24"/>
      <c r="BS144" s="24"/>
      <c r="BT144" s="279">
        <v>140</v>
      </c>
      <c r="BU144" s="280" t="s">
        <v>1908</v>
      </c>
      <c r="BV144" s="280" t="s">
        <v>1755</v>
      </c>
      <c r="BW144" s="280" t="s">
        <v>1342</v>
      </c>
      <c r="BX144" s="281">
        <v>0.016307870370370372</v>
      </c>
      <c r="BY144" s="77">
        <f t="shared" si="44"/>
        <v>0.003322711974403091</v>
      </c>
      <c r="BZ144" s="77">
        <f t="shared" si="40"/>
        <v>0.003440208053885946</v>
      </c>
      <c r="CA144" s="77">
        <f t="shared" si="41"/>
        <v>0.04033643943181272</v>
      </c>
      <c r="CB144" s="2">
        <f t="shared" si="42"/>
        <v>0.041344850417608034</v>
      </c>
      <c r="CC144" s="2">
        <f t="shared" si="43"/>
        <v>0.0035262132552330945</v>
      </c>
    </row>
    <row r="145" spans="1:81" ht="25.5">
      <c r="A145" s="43"/>
      <c r="B145" s="43">
        <v>158</v>
      </c>
      <c r="C145" s="43"/>
      <c r="D145" s="43"/>
      <c r="E145" s="43"/>
      <c r="F145" s="43"/>
      <c r="G145" s="43" t="s">
        <v>736</v>
      </c>
      <c r="H145" s="43">
        <v>1922</v>
      </c>
      <c r="I145" s="11">
        <f>1991-H145</f>
        <v>69</v>
      </c>
      <c r="J145" s="13" t="s">
        <v>800</v>
      </c>
      <c r="K145" s="157">
        <v>0.043368055555555556</v>
      </c>
      <c r="L145" s="2">
        <f t="shared" si="48"/>
        <v>0.0035990087597971413</v>
      </c>
      <c r="M145" s="136">
        <v>412</v>
      </c>
      <c r="N145" s="46" t="s">
        <v>922</v>
      </c>
      <c r="O145" s="46">
        <v>1979</v>
      </c>
      <c r="P145" s="11">
        <f t="shared" si="45"/>
        <v>14</v>
      </c>
      <c r="Q145" s="46" t="s">
        <v>831</v>
      </c>
      <c r="R145" s="158">
        <v>0.048518518518518516</v>
      </c>
      <c r="S145" s="50">
        <f t="shared" si="31"/>
        <v>0.0040264330720762255</v>
      </c>
      <c r="T145" s="160"/>
      <c r="U145" s="160"/>
      <c r="V145" s="160"/>
      <c r="W145" s="160"/>
      <c r="X145" s="50"/>
      <c r="Y145" s="173"/>
      <c r="Z145" s="50"/>
      <c r="AA145" s="160"/>
      <c r="AB145" s="118">
        <v>239</v>
      </c>
      <c r="AC145" t="s">
        <v>340</v>
      </c>
      <c r="AD145">
        <v>1969</v>
      </c>
      <c r="AE145" s="7" t="s">
        <v>606</v>
      </c>
      <c r="AF145" s="141">
        <v>0.04012731481481482</v>
      </c>
      <c r="AG145" s="99">
        <f t="shared" si="46"/>
        <v>0.00352457749800745</v>
      </c>
      <c r="AH145">
        <v>133</v>
      </c>
      <c r="AI145" s="247" t="s">
        <v>268</v>
      </c>
      <c r="AJ145">
        <v>1973</v>
      </c>
      <c r="AK145" s="152">
        <v>0.036238425925925924</v>
      </c>
      <c r="AL145" s="2">
        <f t="shared" si="49"/>
        <v>0.003114604720749972</v>
      </c>
      <c r="AM145" s="13" t="s">
        <v>125</v>
      </c>
      <c r="AN145" s="43"/>
      <c r="AO145">
        <v>135</v>
      </c>
      <c r="AP145" t="s">
        <v>2328</v>
      </c>
      <c r="AQ145">
        <v>1959</v>
      </c>
      <c r="AR145" s="2">
        <v>0.03885416666666667</v>
      </c>
      <c r="AS145" s="13" t="s">
        <v>2287</v>
      </c>
      <c r="AT145" s="2">
        <f t="shared" si="50"/>
        <v>0.003339421286348661</v>
      </c>
      <c r="AV145" s="254">
        <v>135</v>
      </c>
      <c r="AW145" s="248" t="s">
        <v>1208</v>
      </c>
      <c r="AX145" s="248" t="s">
        <v>1386</v>
      </c>
      <c r="AY145" s="248" t="s">
        <v>158</v>
      </c>
      <c r="AZ145" s="255">
        <v>0.03591435185185186</v>
      </c>
      <c r="BA145" s="259">
        <f t="shared" si="47"/>
        <v>0.003063057727236832</v>
      </c>
      <c r="BB145" s="260"/>
      <c r="BC145" s="260"/>
      <c r="BK145" s="24"/>
      <c r="BL145" s="24"/>
      <c r="BM145" s="24"/>
      <c r="BN145" s="24"/>
      <c r="BO145" s="24"/>
      <c r="BP145" s="24"/>
      <c r="BQ145" s="24"/>
      <c r="BR145" s="24"/>
      <c r="BS145" s="24"/>
      <c r="BT145" s="279">
        <v>141</v>
      </c>
      <c r="BU145" s="280" t="s">
        <v>1908</v>
      </c>
      <c r="BV145" s="280" t="s">
        <v>1756</v>
      </c>
      <c r="BW145" s="280" t="s">
        <v>1250</v>
      </c>
      <c r="BX145" s="281">
        <v>0.016319444444444445</v>
      </c>
      <c r="BY145" s="77">
        <f t="shared" si="44"/>
        <v>0.0033250701802046544</v>
      </c>
      <c r="BZ145" s="77">
        <f t="shared" si="40"/>
        <v>0.0034426496493819613</v>
      </c>
      <c r="CA145" s="77">
        <f t="shared" si="41"/>
        <v>0.040365067139003494</v>
      </c>
      <c r="CB145" s="2">
        <f t="shared" si="42"/>
        <v>0.041374193817478574</v>
      </c>
      <c r="CC145" s="2">
        <f t="shared" si="43"/>
        <v>0.0035287158906165098</v>
      </c>
    </row>
    <row r="146" spans="1:81" ht="12.75">
      <c r="A146" s="46"/>
      <c r="B146" s="43"/>
      <c r="C146" s="43">
        <v>141</v>
      </c>
      <c r="D146" s="43"/>
      <c r="E146" s="43"/>
      <c r="F146" s="43"/>
      <c r="G146" s="43" t="s">
        <v>1149</v>
      </c>
      <c r="H146" s="43" t="s">
        <v>2071</v>
      </c>
      <c r="I146" s="11">
        <f>1991-1976</f>
        <v>15</v>
      </c>
      <c r="J146" s="13" t="s">
        <v>158</v>
      </c>
      <c r="K146" s="157">
        <v>0.0433912037037037</v>
      </c>
      <c r="L146" s="2">
        <f t="shared" si="48"/>
        <v>0.0036009297679422156</v>
      </c>
      <c r="M146" s="136">
        <v>419</v>
      </c>
      <c r="N146" s="47" t="s">
        <v>923</v>
      </c>
      <c r="O146" s="46">
        <v>1961</v>
      </c>
      <c r="P146" s="11">
        <f t="shared" si="45"/>
        <v>32</v>
      </c>
      <c r="Q146" s="50" t="s">
        <v>924</v>
      </c>
      <c r="R146" s="158">
        <v>0.04909722222222223</v>
      </c>
      <c r="S146" s="50">
        <f t="shared" si="31"/>
        <v>0.004074458275703089</v>
      </c>
      <c r="T146" s="160"/>
      <c r="U146" s="160"/>
      <c r="V146" s="160"/>
      <c r="W146" s="160"/>
      <c r="X146" s="50"/>
      <c r="Y146" s="173"/>
      <c r="Z146" s="50"/>
      <c r="AA146" s="160"/>
      <c r="AB146" s="118">
        <v>247</v>
      </c>
      <c r="AC146" s="3" t="s">
        <v>718</v>
      </c>
      <c r="AD146">
        <v>1983</v>
      </c>
      <c r="AE146" s="7" t="s">
        <v>719</v>
      </c>
      <c r="AF146" s="141">
        <v>0.04055555555555555</v>
      </c>
      <c r="AG146" s="99">
        <f t="shared" si="46"/>
        <v>0.0035621919679890693</v>
      </c>
      <c r="AH146">
        <v>133</v>
      </c>
      <c r="AI146" t="s">
        <v>269</v>
      </c>
      <c r="AJ146">
        <v>1958</v>
      </c>
      <c r="AK146" s="152">
        <v>0.03635416666666667</v>
      </c>
      <c r="AL146" s="2">
        <f t="shared" si="49"/>
        <v>0.003124552356395932</v>
      </c>
      <c r="AM146" s="13" t="s">
        <v>256</v>
      </c>
      <c r="AN146" s="3">
        <f>AL146/AG150</f>
        <v>0.8677328258333845</v>
      </c>
      <c r="AO146">
        <v>136</v>
      </c>
      <c r="AP146" t="s">
        <v>2329</v>
      </c>
      <c r="AQ146">
        <v>1984</v>
      </c>
      <c r="AR146" s="2">
        <v>0.03891203703703704</v>
      </c>
      <c r="AS146" s="13" t="s">
        <v>425</v>
      </c>
      <c r="AT146" s="2">
        <f t="shared" si="50"/>
        <v>0.0033443951041716405</v>
      </c>
      <c r="AV146" s="254">
        <v>136</v>
      </c>
      <c r="AW146" s="248" t="s">
        <v>1221</v>
      </c>
      <c r="AX146" s="248" t="s">
        <v>1387</v>
      </c>
      <c r="AY146" s="248" t="s">
        <v>1342</v>
      </c>
      <c r="AZ146" s="255">
        <v>0.0359837962962963</v>
      </c>
      <c r="BA146" s="259">
        <f t="shared" si="47"/>
        <v>0.003068980494353629</v>
      </c>
      <c r="BB146" s="260"/>
      <c r="BC146" s="260"/>
      <c r="BJ146" s="24"/>
      <c r="BK146" s="24"/>
      <c r="BM146" s="24"/>
      <c r="BN146" s="24"/>
      <c r="BO146" s="24"/>
      <c r="BP146" s="24"/>
      <c r="BQ146" s="24"/>
      <c r="BR146" s="24"/>
      <c r="BS146" s="24"/>
      <c r="BT146" s="279">
        <v>142</v>
      </c>
      <c r="BU146" s="280" t="s">
        <v>1908</v>
      </c>
      <c r="BV146" s="280" t="s">
        <v>1757</v>
      </c>
      <c r="BW146" s="280" t="s">
        <v>158</v>
      </c>
      <c r="BX146" s="281">
        <v>0.01633101851851852</v>
      </c>
      <c r="BY146" s="77">
        <f t="shared" si="44"/>
        <v>0.0033274283860062178</v>
      </c>
      <c r="BZ146" s="77">
        <f t="shared" si="40"/>
        <v>0.003445091244877977</v>
      </c>
      <c r="CA146" s="77">
        <f t="shared" si="41"/>
        <v>0.040393694846194275</v>
      </c>
      <c r="CB146" s="2">
        <f t="shared" si="42"/>
        <v>0.04140353721734913</v>
      </c>
      <c r="CC146" s="2">
        <f t="shared" si="43"/>
        <v>0.003531218525999926</v>
      </c>
    </row>
    <row r="147" spans="1:81" ht="12.75">
      <c r="A147" s="43"/>
      <c r="B147" s="43"/>
      <c r="C147" s="43">
        <v>143</v>
      </c>
      <c r="D147" s="43"/>
      <c r="E147" s="43"/>
      <c r="F147" s="43"/>
      <c r="G147" s="43" t="s">
        <v>1150</v>
      </c>
      <c r="H147" s="43">
        <v>1977</v>
      </c>
      <c r="I147" s="11">
        <f>1991-H147</f>
        <v>14</v>
      </c>
      <c r="J147" s="43" t="s">
        <v>982</v>
      </c>
      <c r="K147" s="157">
        <v>0.0433912037037037</v>
      </c>
      <c r="L147" s="2">
        <f t="shared" si="48"/>
        <v>0.0036009297679422156</v>
      </c>
      <c r="M147" s="118">
        <v>420</v>
      </c>
      <c r="N147" s="12" t="s">
        <v>2079</v>
      </c>
      <c r="O147">
        <v>1937</v>
      </c>
      <c r="P147" s="11">
        <f t="shared" si="45"/>
        <v>56</v>
      </c>
      <c r="Q147" t="s">
        <v>779</v>
      </c>
      <c r="R147" s="156">
        <v>0.04913194444444444</v>
      </c>
      <c r="S147" s="77">
        <f t="shared" si="31"/>
        <v>0.0040773397879207</v>
      </c>
      <c r="T147" s="95"/>
      <c r="U147" s="160"/>
      <c r="V147" s="160"/>
      <c r="W147" s="160"/>
      <c r="X147" s="50"/>
      <c r="Y147" s="173"/>
      <c r="Z147" s="50"/>
      <c r="AA147" s="160"/>
      <c r="AB147" s="118">
        <v>248</v>
      </c>
      <c r="AC147" t="s">
        <v>720</v>
      </c>
      <c r="AD147">
        <v>1976</v>
      </c>
      <c r="AE147" s="7" t="s">
        <v>706</v>
      </c>
      <c r="AF147" s="141">
        <v>0.04056712962962963</v>
      </c>
      <c r="AG147" s="99">
        <f t="shared" si="46"/>
        <v>0.0035632085752858697</v>
      </c>
      <c r="AH147">
        <v>133</v>
      </c>
      <c r="AI147" t="s">
        <v>2267</v>
      </c>
      <c r="AJ147">
        <v>1987</v>
      </c>
      <c r="AK147" s="152">
        <v>0.03640046296296296</v>
      </c>
      <c r="AL147" s="2">
        <f t="shared" si="49"/>
        <v>0.0031285314106543156</v>
      </c>
      <c r="AM147" s="13" t="s">
        <v>229</v>
      </c>
      <c r="AN147" s="43"/>
      <c r="AO147">
        <v>137</v>
      </c>
      <c r="AP147" s="270" t="s">
        <v>2330</v>
      </c>
      <c r="AQ147">
        <v>1956</v>
      </c>
      <c r="AR147" s="2">
        <v>0.03895833333333334</v>
      </c>
      <c r="AS147" s="13" t="s">
        <v>2182</v>
      </c>
      <c r="AT147" s="2">
        <f t="shared" si="50"/>
        <v>0.0033483741584300246</v>
      </c>
      <c r="AV147" s="254">
        <v>137</v>
      </c>
      <c r="AW147" s="263" t="s">
        <v>1237</v>
      </c>
      <c r="AX147" s="282" t="s">
        <v>1388</v>
      </c>
      <c r="AY147" s="263" t="s">
        <v>1389</v>
      </c>
      <c r="AZ147" s="255">
        <v>0.03599537037037037</v>
      </c>
      <c r="BA147" s="259">
        <f t="shared" si="47"/>
        <v>0.0030699676222064286</v>
      </c>
      <c r="BB147" s="260"/>
      <c r="BC147" s="260"/>
      <c r="BK147" s="24"/>
      <c r="BL147" s="24"/>
      <c r="BM147" s="24"/>
      <c r="BN147" s="24"/>
      <c r="BO147" s="24"/>
      <c r="BP147" s="24"/>
      <c r="BQ147" s="24"/>
      <c r="BR147" s="24"/>
      <c r="BS147" s="24"/>
      <c r="BT147" s="279">
        <v>143</v>
      </c>
      <c r="BU147" s="280" t="s">
        <v>1909</v>
      </c>
      <c r="BV147" s="316" t="s">
        <v>1929</v>
      </c>
      <c r="BW147" s="280" t="s">
        <v>1306</v>
      </c>
      <c r="BX147" s="281">
        <v>0.016342592592592593</v>
      </c>
      <c r="BY147" s="77">
        <f t="shared" si="44"/>
        <v>0.0033297865918077815</v>
      </c>
      <c r="BZ147" s="77">
        <f t="shared" si="40"/>
        <v>0.0034475328403739927</v>
      </c>
      <c r="CA147" s="77">
        <f t="shared" si="41"/>
        <v>0.040422322553385064</v>
      </c>
      <c r="CB147" s="2">
        <f t="shared" si="42"/>
        <v>0.04143288061721968</v>
      </c>
      <c r="CC147" s="2">
        <f t="shared" si="43"/>
        <v>0.003533721161383342</v>
      </c>
    </row>
    <row r="148" spans="1:81" ht="12.75">
      <c r="A148" s="43"/>
      <c r="B148" s="46"/>
      <c r="C148" s="46"/>
      <c r="D148" s="46">
        <v>27</v>
      </c>
      <c r="E148" s="46"/>
      <c r="F148" s="46"/>
      <c r="G148" s="46" t="s">
        <v>895</v>
      </c>
      <c r="H148" s="46">
        <v>1971</v>
      </c>
      <c r="I148" s="46"/>
      <c r="J148" s="46" t="s">
        <v>1179</v>
      </c>
      <c r="K148" s="159">
        <v>0.051412037037037034</v>
      </c>
      <c r="L148" s="2">
        <f t="shared" si="48"/>
        <v>0.004266559090210542</v>
      </c>
      <c r="M148" s="136">
        <v>423</v>
      </c>
      <c r="N148" s="47" t="s">
        <v>926</v>
      </c>
      <c r="O148" s="46">
        <v>1977</v>
      </c>
      <c r="P148" s="11">
        <f t="shared" si="45"/>
        <v>16</v>
      </c>
      <c r="Q148" s="46" t="s">
        <v>837</v>
      </c>
      <c r="R148" s="158">
        <v>0.049652777777777775</v>
      </c>
      <c r="S148" s="77">
        <f t="shared" si="31"/>
        <v>0.004120562471184877</v>
      </c>
      <c r="T148" s="95"/>
      <c r="U148" s="160"/>
      <c r="V148" s="160"/>
      <c r="W148" s="160"/>
      <c r="X148" s="50"/>
      <c r="Y148" s="173"/>
      <c r="Z148" s="50"/>
      <c r="AA148" s="160"/>
      <c r="AB148" s="118">
        <v>252</v>
      </c>
      <c r="AC148" s="47" t="s">
        <v>337</v>
      </c>
      <c r="AD148" s="44">
        <v>1989</v>
      </c>
      <c r="AE148" s="7" t="s">
        <v>615</v>
      </c>
      <c r="AF148" s="141">
        <v>0.04065972222222222</v>
      </c>
      <c r="AG148" s="99">
        <f t="shared" si="46"/>
        <v>0.0035713414336602744</v>
      </c>
      <c r="AH148">
        <v>133</v>
      </c>
      <c r="AI148" t="s">
        <v>2230</v>
      </c>
      <c r="AJ148">
        <v>1964</v>
      </c>
      <c r="AK148" s="152">
        <v>0.036458333333333336</v>
      </c>
      <c r="AL148" s="2">
        <f t="shared" si="49"/>
        <v>0.0031335052284772956</v>
      </c>
      <c r="AM148" s="13" t="s">
        <v>270</v>
      </c>
      <c r="AN148" s="43"/>
      <c r="AO148">
        <v>138</v>
      </c>
      <c r="AP148" s="332" t="s">
        <v>2331</v>
      </c>
      <c r="AQ148">
        <v>1988</v>
      </c>
      <c r="AR148" s="2">
        <v>0.03902777777777778</v>
      </c>
      <c r="AS148" s="13" t="s">
        <v>2332</v>
      </c>
      <c r="AT148" s="2">
        <f t="shared" si="50"/>
        <v>0.0033543427398176</v>
      </c>
      <c r="AV148" s="254">
        <v>138</v>
      </c>
      <c r="AW148" s="248" t="s">
        <v>1208</v>
      </c>
      <c r="AX148" s="263" t="s">
        <v>1390</v>
      </c>
      <c r="AY148" s="248" t="s">
        <v>1223</v>
      </c>
      <c r="AZ148" s="255">
        <v>0.03601851851851852</v>
      </c>
      <c r="BA148" s="259">
        <f t="shared" si="47"/>
        <v>0.0030719418779120273</v>
      </c>
      <c r="BB148" s="260"/>
      <c r="BC148" s="260"/>
      <c r="BK148" s="24"/>
      <c r="BL148" s="24"/>
      <c r="BM148" s="24"/>
      <c r="BN148" s="24"/>
      <c r="BO148" s="24"/>
      <c r="BP148" s="24"/>
      <c r="BQ148" s="24"/>
      <c r="BR148" s="24"/>
      <c r="BS148" s="24"/>
      <c r="BT148" s="279">
        <v>144</v>
      </c>
      <c r="BU148" s="280" t="s">
        <v>1908</v>
      </c>
      <c r="BV148" s="263" t="s">
        <v>1758</v>
      </c>
      <c r="BW148" s="280" t="s">
        <v>1306</v>
      </c>
      <c r="BX148" s="281">
        <v>0.016354166666666666</v>
      </c>
      <c r="BY148" s="77">
        <f t="shared" si="44"/>
        <v>0.003332144797609345</v>
      </c>
      <c r="BZ148" s="77">
        <f t="shared" si="40"/>
        <v>0.003449974435870008</v>
      </c>
      <c r="CA148" s="77">
        <f t="shared" si="41"/>
        <v>0.04045095026057584</v>
      </c>
      <c r="CB148" s="2">
        <f t="shared" si="42"/>
        <v>0.04146222401709023</v>
      </c>
      <c r="CC148" s="2">
        <f t="shared" si="43"/>
        <v>0.0035362237967667574</v>
      </c>
    </row>
    <row r="149" spans="1:81" ht="25.5">
      <c r="A149" s="43"/>
      <c r="B149" s="43"/>
      <c r="C149" s="43">
        <v>144</v>
      </c>
      <c r="D149" s="43"/>
      <c r="E149" s="43"/>
      <c r="F149" s="43"/>
      <c r="G149" s="43" t="s">
        <v>1151</v>
      </c>
      <c r="H149" s="43">
        <v>1977</v>
      </c>
      <c r="I149" s="11">
        <f aca="true" t="shared" si="51" ref="I149:I164">1991-H149</f>
        <v>14</v>
      </c>
      <c r="J149" s="43" t="s">
        <v>158</v>
      </c>
      <c r="K149" s="157">
        <v>0.05111111111111111</v>
      </c>
      <c r="L149" s="2">
        <f t="shared" si="48"/>
        <v>0.004241585984324573</v>
      </c>
      <c r="M149" s="136">
        <v>424</v>
      </c>
      <c r="N149" s="126" t="s">
        <v>927</v>
      </c>
      <c r="O149" s="46">
        <v>1980</v>
      </c>
      <c r="P149" s="11">
        <f t="shared" si="45"/>
        <v>13</v>
      </c>
      <c r="Q149" s="46" t="s">
        <v>894</v>
      </c>
      <c r="R149" s="158">
        <v>0.04971064814814815</v>
      </c>
      <c r="S149" s="77">
        <f t="shared" si="31"/>
        <v>0.004125364991547564</v>
      </c>
      <c r="T149" s="95">
        <f>S149/L158</f>
        <v>1.061804697156984</v>
      </c>
      <c r="U149" s="160"/>
      <c r="V149" s="160"/>
      <c r="W149" s="160"/>
      <c r="X149" s="50"/>
      <c r="Y149" s="173"/>
      <c r="Z149" s="50"/>
      <c r="AA149" s="160"/>
      <c r="AB149" s="118">
        <v>254</v>
      </c>
      <c r="AC149" s="46" t="s">
        <v>721</v>
      </c>
      <c r="AD149" s="46">
        <v>1973</v>
      </c>
      <c r="AE149" s="83" t="s">
        <v>722</v>
      </c>
      <c r="AF149" s="143">
        <v>0.04079861111111111</v>
      </c>
      <c r="AG149" s="99">
        <f t="shared" si="46"/>
        <v>0.003583540721221881</v>
      </c>
      <c r="AH149">
        <v>133</v>
      </c>
      <c r="AI149" s="247" t="s">
        <v>2315</v>
      </c>
      <c r="AJ149">
        <v>1959</v>
      </c>
      <c r="AK149" s="152">
        <v>0.03657407407407407</v>
      </c>
      <c r="AL149" s="2">
        <f t="shared" si="49"/>
        <v>0.003143452864123255</v>
      </c>
      <c r="AM149" s="13" t="s">
        <v>158</v>
      </c>
      <c r="AN149" s="43"/>
      <c r="AO149">
        <v>139</v>
      </c>
      <c r="AP149" s="3" t="s">
        <v>2333</v>
      </c>
      <c r="AQ149">
        <v>1978</v>
      </c>
      <c r="AR149" s="2">
        <v>0.039155092592592596</v>
      </c>
      <c r="AS149" s="13" t="s">
        <v>426</v>
      </c>
      <c r="AT149" s="2">
        <f t="shared" si="50"/>
        <v>0.003365285139028156</v>
      </c>
      <c r="AV149" s="254">
        <v>139</v>
      </c>
      <c r="AW149" s="248" t="s">
        <v>1221</v>
      </c>
      <c r="AX149" s="248" t="s">
        <v>1391</v>
      </c>
      <c r="AY149" s="248" t="s">
        <v>1374</v>
      </c>
      <c r="AZ149" s="255">
        <v>0.036111111111111115</v>
      </c>
      <c r="BA149" s="259">
        <f t="shared" si="47"/>
        <v>0.0030798389007344234</v>
      </c>
      <c r="BB149" s="260"/>
      <c r="BC149" s="260"/>
      <c r="BK149" s="24"/>
      <c r="BL149" s="24"/>
      <c r="BM149" s="24"/>
      <c r="BN149" s="24"/>
      <c r="BO149" s="24"/>
      <c r="BP149" s="24"/>
      <c r="BQ149" s="24"/>
      <c r="BR149" s="24"/>
      <c r="BS149" s="24"/>
      <c r="BT149" s="279">
        <v>145</v>
      </c>
      <c r="BU149" s="280" t="s">
        <v>1908</v>
      </c>
      <c r="BV149" s="280" t="s">
        <v>1760</v>
      </c>
      <c r="BW149" s="280" t="s">
        <v>135</v>
      </c>
      <c r="BX149" s="281">
        <v>0.01636574074074074</v>
      </c>
      <c r="BY149" s="77">
        <f t="shared" si="44"/>
        <v>0.0033345030034109082</v>
      </c>
      <c r="BZ149" s="77">
        <f t="shared" si="40"/>
        <v>0.0034524160313660233</v>
      </c>
      <c r="CA149" s="77">
        <f t="shared" si="41"/>
        <v>0.04047957796776662</v>
      </c>
      <c r="CB149" s="2">
        <f t="shared" si="42"/>
        <v>0.04149156741696078</v>
      </c>
      <c r="CC149" s="2">
        <f t="shared" si="43"/>
        <v>0.003538726432150173</v>
      </c>
    </row>
    <row r="150" spans="1:81" ht="25.5">
      <c r="A150" s="46"/>
      <c r="B150" s="43"/>
      <c r="C150" s="43">
        <v>145</v>
      </c>
      <c r="D150" s="43"/>
      <c r="E150" s="43"/>
      <c r="F150" s="43"/>
      <c r="G150" s="43" t="s">
        <v>1152</v>
      </c>
      <c r="H150" s="43">
        <v>1981</v>
      </c>
      <c r="I150" s="218">
        <f t="shared" si="51"/>
        <v>10</v>
      </c>
      <c r="J150" s="43" t="s">
        <v>2167</v>
      </c>
      <c r="K150" s="157">
        <v>0.05116898148148149</v>
      </c>
      <c r="L150" s="2">
        <f t="shared" si="48"/>
        <v>0.00424638850468726</v>
      </c>
      <c r="M150" s="136">
        <v>425</v>
      </c>
      <c r="N150" s="47" t="s">
        <v>928</v>
      </c>
      <c r="O150" s="46">
        <v>1978</v>
      </c>
      <c r="P150" s="11">
        <f t="shared" si="45"/>
        <v>15</v>
      </c>
      <c r="Q150" s="46" t="s">
        <v>837</v>
      </c>
      <c r="R150" s="158">
        <v>0.04974537037037038</v>
      </c>
      <c r="S150" s="77">
        <f t="shared" si="31"/>
        <v>0.004128246503765177</v>
      </c>
      <c r="T150" s="95"/>
      <c r="U150" s="160"/>
      <c r="V150" s="160"/>
      <c r="W150" s="160"/>
      <c r="X150" s="50"/>
      <c r="Y150" s="173"/>
      <c r="Z150" s="50"/>
      <c r="AA150" s="160"/>
      <c r="AB150" s="118">
        <v>258</v>
      </c>
      <c r="AC150" t="s">
        <v>723</v>
      </c>
      <c r="AD150">
        <v>1958</v>
      </c>
      <c r="AE150" s="7" t="s">
        <v>611</v>
      </c>
      <c r="AF150" s="141">
        <v>0.04099537037037037</v>
      </c>
      <c r="AG150" s="99">
        <f t="shared" si="46"/>
        <v>0.00360082304526749</v>
      </c>
      <c r="AH150">
        <v>133</v>
      </c>
      <c r="AI150" t="s">
        <v>411</v>
      </c>
      <c r="AJ150">
        <v>1939</v>
      </c>
      <c r="AK150" s="152">
        <v>0.036585648148148145</v>
      </c>
      <c r="AL150" s="2">
        <f t="shared" si="49"/>
        <v>0.0031444476276878508</v>
      </c>
      <c r="AM150" s="13" t="s">
        <v>271</v>
      </c>
      <c r="AN150" s="43"/>
      <c r="AO150">
        <v>140</v>
      </c>
      <c r="AP150" s="3" t="s">
        <v>2334</v>
      </c>
      <c r="AQ150">
        <v>1974</v>
      </c>
      <c r="AR150" s="2">
        <v>0.03922453703703704</v>
      </c>
      <c r="AS150" s="13" t="s">
        <v>426</v>
      </c>
      <c r="AT150" s="2">
        <f t="shared" si="50"/>
        <v>0.0033712537204157317</v>
      </c>
      <c r="AV150" s="254">
        <v>140</v>
      </c>
      <c r="AW150" s="248" t="s">
        <v>1208</v>
      </c>
      <c r="AX150" s="248" t="s">
        <v>1392</v>
      </c>
      <c r="AY150" s="248" t="s">
        <v>1336</v>
      </c>
      <c r="AZ150" s="255">
        <v>0.03616898148148148</v>
      </c>
      <c r="BA150" s="259">
        <f t="shared" si="47"/>
        <v>0.0030847745399984207</v>
      </c>
      <c r="BB150" s="260"/>
      <c r="BC150" s="260"/>
      <c r="BK150" s="24"/>
      <c r="BL150" s="24"/>
      <c r="BM150" s="24"/>
      <c r="BN150" s="24"/>
      <c r="BO150" s="24"/>
      <c r="BP150" s="24"/>
      <c r="BQ150" s="24"/>
      <c r="BR150" s="24"/>
      <c r="BS150" s="24"/>
      <c r="BT150" s="279">
        <v>145</v>
      </c>
      <c r="BU150" s="280" t="s">
        <v>1908</v>
      </c>
      <c r="BV150" s="280" t="s">
        <v>1759</v>
      </c>
      <c r="BW150" s="280" t="s">
        <v>1256</v>
      </c>
      <c r="BX150" s="281">
        <v>0.01636574074074074</v>
      </c>
      <c r="BY150" s="77">
        <f t="shared" si="44"/>
        <v>0.0033345030034109082</v>
      </c>
      <c r="BZ150" s="77">
        <f t="shared" si="40"/>
        <v>0.0034524160313660233</v>
      </c>
      <c r="CA150" s="77">
        <f t="shared" si="41"/>
        <v>0.04047957796776662</v>
      </c>
      <c r="CB150" s="2">
        <f t="shared" si="42"/>
        <v>0.04149156741696078</v>
      </c>
      <c r="CC150" s="2">
        <f t="shared" si="43"/>
        <v>0.003538726432150173</v>
      </c>
    </row>
    <row r="151" spans="1:81" ht="12.75">
      <c r="A151" s="43"/>
      <c r="B151" s="46"/>
      <c r="C151" s="46"/>
      <c r="D151" s="46"/>
      <c r="E151" s="46">
        <v>21</v>
      </c>
      <c r="F151" s="46"/>
      <c r="G151" s="122" t="s">
        <v>2050</v>
      </c>
      <c r="H151" s="46">
        <v>1979</v>
      </c>
      <c r="I151" s="51">
        <f t="shared" si="51"/>
        <v>12</v>
      </c>
      <c r="J151" s="46" t="s">
        <v>837</v>
      </c>
      <c r="K151" s="159">
        <v>0.04508101851851853</v>
      </c>
      <c r="L151" s="2">
        <f t="shared" si="48"/>
        <v>0.0037411633625326576</v>
      </c>
      <c r="M151" s="118">
        <v>442</v>
      </c>
      <c r="N151" s="3" t="s">
        <v>930</v>
      </c>
      <c r="O151" s="44">
        <v>1922</v>
      </c>
      <c r="P151" s="119">
        <f t="shared" si="45"/>
        <v>71</v>
      </c>
      <c r="Q151" t="s">
        <v>929</v>
      </c>
      <c r="R151" s="156">
        <v>0.05211805555555555</v>
      </c>
      <c r="S151" s="77">
        <f t="shared" si="31"/>
        <v>0.004325149838635315</v>
      </c>
      <c r="T151" s="95"/>
      <c r="U151" s="160"/>
      <c r="V151" s="160"/>
      <c r="W151" s="160"/>
      <c r="X151" s="50"/>
      <c r="Y151" s="173"/>
      <c r="Z151" s="50"/>
      <c r="AA151" s="160"/>
      <c r="AB151" s="118">
        <v>260</v>
      </c>
      <c r="AC151" t="s">
        <v>724</v>
      </c>
      <c r="AD151">
        <v>1954</v>
      </c>
      <c r="AE151" s="7" t="s">
        <v>611</v>
      </c>
      <c r="AF151" s="141">
        <v>0.04101851851851852</v>
      </c>
      <c r="AG151" s="99">
        <f t="shared" si="46"/>
        <v>0.0036028562598610907</v>
      </c>
      <c r="AH151">
        <v>133</v>
      </c>
      <c r="AI151" s="247" t="s">
        <v>120</v>
      </c>
      <c r="AJ151">
        <v>1961</v>
      </c>
      <c r="AK151" s="152">
        <v>0.0366087962962963</v>
      </c>
      <c r="AL151" s="2">
        <f t="shared" si="49"/>
        <v>0.0031464371548170435</v>
      </c>
      <c r="AM151" s="13" t="s">
        <v>161</v>
      </c>
      <c r="AN151" s="43"/>
      <c r="AO151">
        <v>141</v>
      </c>
      <c r="AP151" t="s">
        <v>2335</v>
      </c>
      <c r="AQ151">
        <v>1979</v>
      </c>
      <c r="AR151" s="2">
        <v>0.039328703703703706</v>
      </c>
      <c r="AS151" s="13" t="s">
        <v>2204</v>
      </c>
      <c r="AT151" s="2">
        <f t="shared" si="50"/>
        <v>0.0033802065924970954</v>
      </c>
      <c r="AV151" s="254">
        <v>141</v>
      </c>
      <c r="AW151" s="248" t="s">
        <v>1208</v>
      </c>
      <c r="AX151" s="248" t="s">
        <v>1393</v>
      </c>
      <c r="AY151" s="248" t="s">
        <v>158</v>
      </c>
      <c r="AZ151" s="255">
        <v>0.036180555555555556</v>
      </c>
      <c r="BA151" s="259">
        <f t="shared" si="47"/>
        <v>0.0030857616678512203</v>
      </c>
      <c r="BB151" s="260"/>
      <c r="BC151" s="260"/>
      <c r="BK151" s="24"/>
      <c r="BL151" s="24"/>
      <c r="BM151" s="24"/>
      <c r="BN151" s="24"/>
      <c r="BO151" s="24"/>
      <c r="BP151" s="24"/>
      <c r="BQ151" s="24"/>
      <c r="BR151" s="24"/>
      <c r="BS151" s="24"/>
      <c r="BT151" s="279">
        <v>147</v>
      </c>
      <c r="BU151" s="280" t="s">
        <v>1908</v>
      </c>
      <c r="BV151" s="280" t="s">
        <v>1761</v>
      </c>
      <c r="BW151" s="280" t="s">
        <v>135</v>
      </c>
      <c r="BX151" s="281">
        <v>0.016377314814814813</v>
      </c>
      <c r="BY151" s="77">
        <f t="shared" si="44"/>
        <v>0.003336861209212472</v>
      </c>
      <c r="BZ151" s="77">
        <f t="shared" si="40"/>
        <v>0.003454857626862039</v>
      </c>
      <c r="CA151" s="77">
        <f t="shared" si="41"/>
        <v>0.0405082056749574</v>
      </c>
      <c r="CB151" s="2">
        <f t="shared" si="42"/>
        <v>0.04152091081683133</v>
      </c>
      <c r="CC151" s="2">
        <f t="shared" si="43"/>
        <v>0.0035412290675335893</v>
      </c>
    </row>
    <row r="152" spans="1:81" ht="12.75">
      <c r="A152" s="43">
        <v>200</v>
      </c>
      <c r="B152" s="43">
        <v>165</v>
      </c>
      <c r="C152" s="43"/>
      <c r="D152" s="43"/>
      <c r="E152" s="43"/>
      <c r="F152" s="43"/>
      <c r="G152" s="43" t="s">
        <v>1115</v>
      </c>
      <c r="H152" s="43">
        <v>1926</v>
      </c>
      <c r="I152" s="11">
        <f t="shared" si="51"/>
        <v>65</v>
      </c>
      <c r="J152" s="13" t="s">
        <v>1116</v>
      </c>
      <c r="K152" s="157">
        <v>0.04532407407407407</v>
      </c>
      <c r="L152" s="2">
        <f t="shared" si="48"/>
        <v>0.0037613339480559393</v>
      </c>
      <c r="M152" s="136">
        <v>443</v>
      </c>
      <c r="N152" s="47" t="s">
        <v>931</v>
      </c>
      <c r="O152" s="46">
        <v>1953</v>
      </c>
      <c r="P152" s="11">
        <f t="shared" si="45"/>
        <v>40</v>
      </c>
      <c r="Q152" s="46" t="s">
        <v>696</v>
      </c>
      <c r="R152" s="158">
        <v>0.052222222222222225</v>
      </c>
      <c r="S152" s="77">
        <f>R152/12.05</f>
        <v>0.0043337943752881514</v>
      </c>
      <c r="T152" s="95"/>
      <c r="U152" s="160"/>
      <c r="V152" s="160"/>
      <c r="W152" s="160"/>
      <c r="X152" s="50"/>
      <c r="Y152" s="173"/>
      <c r="Z152" s="50"/>
      <c r="AA152" s="160"/>
      <c r="AB152" s="118">
        <v>263</v>
      </c>
      <c r="AC152" s="3" t="s">
        <v>338</v>
      </c>
      <c r="AD152">
        <v>1947</v>
      </c>
      <c r="AE152" s="7" t="s">
        <v>717</v>
      </c>
      <c r="AF152" s="141">
        <v>0.04108796296296296</v>
      </c>
      <c r="AG152" s="99">
        <f t="shared" si="46"/>
        <v>0.0036089559036418936</v>
      </c>
      <c r="AH152">
        <v>133</v>
      </c>
      <c r="AI152" s="3" t="s">
        <v>272</v>
      </c>
      <c r="AJ152">
        <v>1977</v>
      </c>
      <c r="AK152" s="152">
        <v>0.036631944444444446</v>
      </c>
      <c r="AL152" s="2">
        <f t="shared" si="49"/>
        <v>0.0031484266819462353</v>
      </c>
      <c r="AM152" s="13" t="s">
        <v>225</v>
      </c>
      <c r="AN152" s="43"/>
      <c r="AO152">
        <v>142</v>
      </c>
      <c r="AP152" s="47" t="s">
        <v>2336</v>
      </c>
      <c r="AQ152">
        <v>1986</v>
      </c>
      <c r="AR152" s="2">
        <v>0.03935185185185185</v>
      </c>
      <c r="AS152" s="13" t="s">
        <v>2337</v>
      </c>
      <c r="AT152" s="2">
        <f t="shared" si="50"/>
        <v>0.0033821961196262872</v>
      </c>
      <c r="AV152" s="254">
        <v>142</v>
      </c>
      <c r="AW152" s="248" t="s">
        <v>1208</v>
      </c>
      <c r="AX152" s="248" t="s">
        <v>1394</v>
      </c>
      <c r="AY152" s="248" t="s">
        <v>277</v>
      </c>
      <c r="AZ152" s="255">
        <v>0.03619212962962963</v>
      </c>
      <c r="BA152" s="259">
        <f t="shared" si="47"/>
        <v>0.00308674879570402</v>
      </c>
      <c r="BB152" s="260"/>
      <c r="BC152" s="260"/>
      <c r="BK152" s="24"/>
      <c r="BL152" s="24"/>
      <c r="BM152" s="24"/>
      <c r="BN152" s="24"/>
      <c r="BO152" s="24"/>
      <c r="BP152" s="24"/>
      <c r="BQ152" s="24"/>
      <c r="BR152" s="24"/>
      <c r="BS152" s="24"/>
      <c r="BT152" s="279">
        <v>147</v>
      </c>
      <c r="BU152" s="280" t="s">
        <v>1908</v>
      </c>
      <c r="BV152" s="280" t="s">
        <v>868</v>
      </c>
      <c r="BW152" s="280" t="s">
        <v>1258</v>
      </c>
      <c r="BX152" s="281">
        <v>0.016377314814814813</v>
      </c>
      <c r="BY152" s="77">
        <f t="shared" si="44"/>
        <v>0.003336861209212472</v>
      </c>
      <c r="BZ152" s="77">
        <f t="shared" si="40"/>
        <v>0.003454857626862039</v>
      </c>
      <c r="CA152" s="77">
        <f t="shared" si="41"/>
        <v>0.0405082056749574</v>
      </c>
      <c r="CB152" s="2">
        <f t="shared" si="42"/>
        <v>0.04152091081683133</v>
      </c>
      <c r="CC152" s="2">
        <f t="shared" si="43"/>
        <v>0.0035412290675335893</v>
      </c>
    </row>
    <row r="153" spans="1:81" ht="12.75">
      <c r="A153" s="43"/>
      <c r="B153" s="43">
        <v>167</v>
      </c>
      <c r="C153" s="43"/>
      <c r="D153" s="43"/>
      <c r="E153" s="43"/>
      <c r="F153" s="43"/>
      <c r="G153" s="43" t="s">
        <v>891</v>
      </c>
      <c r="H153" s="43">
        <v>1930</v>
      </c>
      <c r="I153" s="11">
        <f t="shared" si="51"/>
        <v>61</v>
      </c>
      <c r="J153" s="13" t="s">
        <v>1114</v>
      </c>
      <c r="K153" s="157">
        <v>0.04543981481481482</v>
      </c>
      <c r="L153" s="2">
        <f t="shared" si="48"/>
        <v>0.0037709389887813126</v>
      </c>
      <c r="M153" s="136">
        <v>470</v>
      </c>
      <c r="N153" s="46" t="s">
        <v>932</v>
      </c>
      <c r="O153" s="45">
        <v>1928</v>
      </c>
      <c r="P153" s="11">
        <f t="shared" si="45"/>
        <v>65</v>
      </c>
      <c r="Q153" s="46" t="s">
        <v>933</v>
      </c>
      <c r="R153" s="158">
        <v>0.05708333333333334</v>
      </c>
      <c r="S153" s="77">
        <f>R153/12.05</f>
        <v>0.004737206085753804</v>
      </c>
      <c r="T153" s="95"/>
      <c r="U153" s="160"/>
      <c r="V153" s="160"/>
      <c r="W153" s="160"/>
      <c r="X153" s="50"/>
      <c r="Y153" s="173"/>
      <c r="Z153" s="50"/>
      <c r="AA153" s="160"/>
      <c r="AB153" s="118">
        <v>270</v>
      </c>
      <c r="AC153" s="3" t="s">
        <v>362</v>
      </c>
      <c r="AD153" s="43">
        <v>1964</v>
      </c>
      <c r="AE153" s="86" t="s">
        <v>615</v>
      </c>
      <c r="AF153" s="141">
        <v>0.041493055555555554</v>
      </c>
      <c r="AG153" s="99">
        <f t="shared" si="46"/>
        <v>0.0036445371590299127</v>
      </c>
      <c r="AH153">
        <v>133</v>
      </c>
      <c r="AI153" t="s">
        <v>273</v>
      </c>
      <c r="AK153" s="152">
        <v>0.03666666666666667</v>
      </c>
      <c r="AL153" s="2">
        <f t="shared" si="49"/>
        <v>0.003151410972640023</v>
      </c>
      <c r="AM153" s="13"/>
      <c r="AN153" s="43"/>
      <c r="AO153">
        <v>143</v>
      </c>
      <c r="AP153" t="s">
        <v>2338</v>
      </c>
      <c r="AQ153">
        <v>1963</v>
      </c>
      <c r="AR153" s="2">
        <v>0.03957175925925926</v>
      </c>
      <c r="AS153" s="13" t="s">
        <v>2194</v>
      </c>
      <c r="AT153" s="2">
        <f>AR154/11.635</f>
        <v>0.0034020913909182065</v>
      </c>
      <c r="AV153" s="254">
        <v>143</v>
      </c>
      <c r="AW153" s="248" t="s">
        <v>1237</v>
      </c>
      <c r="AX153" s="248" t="s">
        <v>1395</v>
      </c>
      <c r="AY153" s="248" t="s">
        <v>1258</v>
      </c>
      <c r="AZ153" s="255">
        <v>0.03622685185185185</v>
      </c>
      <c r="BA153" s="259">
        <f t="shared" si="47"/>
        <v>0.003089710179262418</v>
      </c>
      <c r="BB153" s="260"/>
      <c r="BC153" s="260"/>
      <c r="BK153" s="24"/>
      <c r="BL153" s="24"/>
      <c r="BM153" s="24"/>
      <c r="BN153" s="24"/>
      <c r="BO153" s="24"/>
      <c r="BP153" s="24"/>
      <c r="BQ153" s="24"/>
      <c r="BR153" s="24"/>
      <c r="BS153" s="24"/>
      <c r="BT153" s="279">
        <v>149</v>
      </c>
      <c r="BU153" s="280" t="s">
        <v>1909</v>
      </c>
      <c r="BV153" s="280" t="s">
        <v>1930</v>
      </c>
      <c r="BW153" s="280" t="s">
        <v>183</v>
      </c>
      <c r="BX153" s="281">
        <v>0.01638888888888889</v>
      </c>
      <c r="BY153" s="77">
        <f t="shared" si="44"/>
        <v>0.003339219415014036</v>
      </c>
      <c r="BZ153" s="77">
        <f t="shared" si="40"/>
        <v>0.003457299222358055</v>
      </c>
      <c r="CA153" s="77">
        <f t="shared" si="41"/>
        <v>0.040536833382148196</v>
      </c>
      <c r="CB153" s="2">
        <f t="shared" si="42"/>
        <v>0.041550254216701894</v>
      </c>
      <c r="CC153" s="2">
        <f t="shared" si="43"/>
        <v>0.003543731702917006</v>
      </c>
    </row>
    <row r="154" spans="1:81" ht="13.5" thickBot="1">
      <c r="A154" s="46"/>
      <c r="B154" s="43"/>
      <c r="C154" s="43"/>
      <c r="D154" s="43"/>
      <c r="E154" s="43"/>
      <c r="F154" s="43"/>
      <c r="G154" s="43" t="s">
        <v>723</v>
      </c>
      <c r="H154" s="95">
        <v>1958</v>
      </c>
      <c r="I154" s="11">
        <f t="shared" si="51"/>
        <v>33</v>
      </c>
      <c r="J154" s="13" t="s">
        <v>1067</v>
      </c>
      <c r="K154" s="157">
        <v>0.04541666666666667</v>
      </c>
      <c r="L154" s="2">
        <f t="shared" si="48"/>
        <v>0.003769017980636238</v>
      </c>
      <c r="M154" s="136">
        <v>476</v>
      </c>
      <c r="N154" s="46" t="s">
        <v>935</v>
      </c>
      <c r="O154" s="46">
        <v>1981</v>
      </c>
      <c r="P154" s="11">
        <f t="shared" si="45"/>
        <v>12</v>
      </c>
      <c r="Q154" s="46" t="s">
        <v>899</v>
      </c>
      <c r="R154" s="159">
        <v>0.057638888888888885</v>
      </c>
      <c r="S154" s="50">
        <f>R154/12.05</f>
        <v>0.004783310281235592</v>
      </c>
      <c r="T154" s="160"/>
      <c r="U154" s="160"/>
      <c r="V154" s="160"/>
      <c r="W154" s="160"/>
      <c r="X154" s="50"/>
      <c r="Y154" s="173"/>
      <c r="Z154" s="50"/>
      <c r="AA154" s="160"/>
      <c r="AB154" s="118">
        <v>271</v>
      </c>
      <c r="AC154" t="s">
        <v>725</v>
      </c>
      <c r="AD154">
        <v>1949</v>
      </c>
      <c r="AE154" s="13" t="s">
        <v>713</v>
      </c>
      <c r="AF154" s="141">
        <v>0.04150462962962963</v>
      </c>
      <c r="AG154" s="99">
        <f t="shared" si="46"/>
        <v>0.003645553766326713</v>
      </c>
      <c r="AH154">
        <v>133</v>
      </c>
      <c r="AI154" t="s">
        <v>2286</v>
      </c>
      <c r="AJ154">
        <v>1961</v>
      </c>
      <c r="AK154" s="152">
        <v>0.03667824074074074</v>
      </c>
      <c r="AL154" s="2">
        <f t="shared" si="49"/>
        <v>0.003152405736204619</v>
      </c>
      <c r="AM154" s="13" t="s">
        <v>158</v>
      </c>
      <c r="AN154" s="43"/>
      <c r="AO154">
        <v>144</v>
      </c>
      <c r="AP154" s="46" t="s">
        <v>2339</v>
      </c>
      <c r="AQ154">
        <v>1987</v>
      </c>
      <c r="AR154" s="2">
        <v>0.03958333333333333</v>
      </c>
      <c r="AS154" s="13" t="s">
        <v>2190</v>
      </c>
      <c r="AT154" s="2">
        <f>AR155/11.635</f>
        <v>0.003415023317257955</v>
      </c>
      <c r="AV154" s="254">
        <v>144</v>
      </c>
      <c r="AW154" s="248" t="s">
        <v>1221</v>
      </c>
      <c r="AX154" s="248" t="s">
        <v>1396</v>
      </c>
      <c r="AY154" s="248" t="s">
        <v>1227</v>
      </c>
      <c r="AZ154" s="255">
        <v>0.036238425925925924</v>
      </c>
      <c r="BA154" s="259">
        <f t="shared" si="47"/>
        <v>0.0030906973071152177</v>
      </c>
      <c r="BB154" s="260"/>
      <c r="BC154" s="260"/>
      <c r="BK154" s="24"/>
      <c r="BL154" s="24"/>
      <c r="BM154" s="24"/>
      <c r="BN154" s="24"/>
      <c r="BO154" s="24"/>
      <c r="BP154" s="24"/>
      <c r="BQ154" s="24"/>
      <c r="BR154" s="24"/>
      <c r="BS154" s="24"/>
      <c r="BT154" s="279">
        <v>149</v>
      </c>
      <c r="BU154" s="280" t="s">
        <v>1908</v>
      </c>
      <c r="BV154" s="280" t="s">
        <v>1762</v>
      </c>
      <c r="BW154" s="280" t="s">
        <v>1436</v>
      </c>
      <c r="BX154" s="281">
        <v>0.01638888888888889</v>
      </c>
      <c r="BY154" s="77">
        <f t="shared" si="44"/>
        <v>0.003339219415014036</v>
      </c>
      <c r="BZ154" s="77">
        <f t="shared" si="40"/>
        <v>0.003457299222358055</v>
      </c>
      <c r="CA154" s="77">
        <f t="shared" si="41"/>
        <v>0.040536833382148196</v>
      </c>
      <c r="CB154" s="2">
        <f t="shared" si="42"/>
        <v>0.041550254216701894</v>
      </c>
      <c r="CC154" s="2">
        <f t="shared" si="43"/>
        <v>0.003543731702917006</v>
      </c>
    </row>
    <row r="155" spans="1:81" ht="26.25" thickBot="1">
      <c r="A155" s="43"/>
      <c r="B155" s="46"/>
      <c r="C155" s="46"/>
      <c r="D155" s="46"/>
      <c r="E155" s="46"/>
      <c r="F155" s="46">
        <v>8</v>
      </c>
      <c r="G155" s="47" t="s">
        <v>85</v>
      </c>
      <c r="H155" s="46">
        <v>1952</v>
      </c>
      <c r="I155" s="51">
        <f t="shared" si="51"/>
        <v>39</v>
      </c>
      <c r="J155" s="46" t="s">
        <v>696</v>
      </c>
      <c r="K155" s="159">
        <v>0.05260416666666667</v>
      </c>
      <c r="L155" s="2">
        <f t="shared" si="48"/>
        <v>0.004365491009681881</v>
      </c>
      <c r="M155" s="228">
        <v>485</v>
      </c>
      <c r="N155" s="59" t="s">
        <v>934</v>
      </c>
      <c r="O155" s="44">
        <v>1910</v>
      </c>
      <c r="P155" s="119">
        <f t="shared" si="45"/>
        <v>83</v>
      </c>
      <c r="Q155" t="s">
        <v>929</v>
      </c>
      <c r="R155" s="156">
        <v>0.06296296296296297</v>
      </c>
      <c r="S155" s="77">
        <f>R155/12.05</f>
        <v>0.0052251421546027355</v>
      </c>
      <c r="T155" s="161">
        <f>S155/L183</f>
        <v>0.9855072463768115</v>
      </c>
      <c r="U155" s="160"/>
      <c r="V155" s="160"/>
      <c r="W155" s="160"/>
      <c r="X155" s="50"/>
      <c r="Y155" s="173"/>
      <c r="Z155" s="50"/>
      <c r="AA155" s="160"/>
      <c r="AB155" s="118">
        <v>274</v>
      </c>
      <c r="AC155" t="s">
        <v>726</v>
      </c>
      <c r="AD155">
        <v>1941</v>
      </c>
      <c r="AE155" s="7" t="s">
        <v>687</v>
      </c>
      <c r="AF155" s="141">
        <v>0.04163194444444445</v>
      </c>
      <c r="AG155" s="99">
        <f t="shared" si="46"/>
        <v>0.0036567364465915197</v>
      </c>
      <c r="AH155">
        <v>133</v>
      </c>
      <c r="AI155" t="s">
        <v>2283</v>
      </c>
      <c r="AJ155">
        <v>1949</v>
      </c>
      <c r="AK155" s="152">
        <v>0.03670138888888889</v>
      </c>
      <c r="AL155" s="2">
        <f t="shared" si="49"/>
        <v>0.003154395263333811</v>
      </c>
      <c r="AM155" s="13" t="s">
        <v>125</v>
      </c>
      <c r="AN155" s="43"/>
      <c r="AO155">
        <v>145</v>
      </c>
      <c r="AP155" t="s">
        <v>2340</v>
      </c>
      <c r="AQ155">
        <v>1973</v>
      </c>
      <c r="AR155" s="2">
        <v>0.0397337962962963</v>
      </c>
      <c r="AS155" s="13" t="s">
        <v>2218</v>
      </c>
      <c r="AT155" s="2">
        <f>AR156/11.635</f>
        <v>0.00341601808082255</v>
      </c>
      <c r="AV155" s="254">
        <v>145</v>
      </c>
      <c r="AW155" s="248" t="s">
        <v>1221</v>
      </c>
      <c r="AX155" s="248" t="s">
        <v>1397</v>
      </c>
      <c r="AY155" s="248" t="s">
        <v>1285</v>
      </c>
      <c r="AZ155" s="255">
        <v>0.03629629629629629</v>
      </c>
      <c r="BA155" s="259">
        <f t="shared" si="47"/>
        <v>0.0030956329463792146</v>
      </c>
      <c r="BB155" s="260"/>
      <c r="BC155" s="260"/>
      <c r="BK155" s="24"/>
      <c r="BL155" s="24"/>
      <c r="BM155" s="24"/>
      <c r="BN155" s="24"/>
      <c r="BO155" s="24"/>
      <c r="BP155" s="24"/>
      <c r="BQ155" s="24"/>
      <c r="BR155" s="24"/>
      <c r="BS155" s="24"/>
      <c r="BT155" s="279">
        <v>151</v>
      </c>
      <c r="BU155" s="280" t="s">
        <v>1909</v>
      </c>
      <c r="BV155" s="315" t="s">
        <v>1931</v>
      </c>
      <c r="BW155" s="280" t="s">
        <v>183</v>
      </c>
      <c r="BX155" s="281">
        <v>0.016400462962962964</v>
      </c>
      <c r="BY155" s="77">
        <f t="shared" si="44"/>
        <v>0.0033415776208155995</v>
      </c>
      <c r="BZ155" s="77">
        <f t="shared" si="40"/>
        <v>0.0034597408178540707</v>
      </c>
      <c r="CA155" s="77">
        <f t="shared" si="41"/>
        <v>0.04056546108933898</v>
      </c>
      <c r="CB155" s="2">
        <f t="shared" si="42"/>
        <v>0.04157959761657245</v>
      </c>
      <c r="CC155" s="2">
        <f t="shared" si="43"/>
        <v>0.003546234338300422</v>
      </c>
    </row>
    <row r="156" spans="1:81" ht="12.75">
      <c r="A156" s="43"/>
      <c r="B156" s="43"/>
      <c r="C156" s="43">
        <v>149</v>
      </c>
      <c r="D156" s="43"/>
      <c r="E156" s="43"/>
      <c r="F156" s="43"/>
      <c r="G156" s="43" t="s">
        <v>1154</v>
      </c>
      <c r="H156" s="43">
        <v>1979</v>
      </c>
      <c r="I156" s="11">
        <f t="shared" si="51"/>
        <v>12</v>
      </c>
      <c r="J156" s="43" t="s">
        <v>1087</v>
      </c>
      <c r="K156" s="157">
        <v>0.04658564814814815</v>
      </c>
      <c r="L156" s="2">
        <f t="shared" si="48"/>
        <v>0.0038660288919625018</v>
      </c>
      <c r="M156" s="118"/>
      <c r="P156" s="11"/>
      <c r="R156" s="156"/>
      <c r="S156" s="43"/>
      <c r="T156" s="95"/>
      <c r="U156" s="5"/>
      <c r="V156" s="5"/>
      <c r="W156" s="5"/>
      <c r="Y156" s="4"/>
      <c r="AA156" s="5"/>
      <c r="AB156" s="118">
        <v>280</v>
      </c>
      <c r="AC156" t="s">
        <v>727</v>
      </c>
      <c r="AD156">
        <v>1954</v>
      </c>
      <c r="AE156" s="87" t="s">
        <v>611</v>
      </c>
      <c r="AF156" s="146">
        <v>0.042025462962962966</v>
      </c>
      <c r="AG156" s="99">
        <f t="shared" si="46"/>
        <v>0.0036913010946827375</v>
      </c>
      <c r="AH156">
        <v>133</v>
      </c>
      <c r="AI156" s="247" t="s">
        <v>274</v>
      </c>
      <c r="AJ156">
        <v>1958</v>
      </c>
      <c r="AK156" s="152">
        <v>0.03680555555555556</v>
      </c>
      <c r="AL156" s="2">
        <f t="shared" si="49"/>
        <v>0.0031633481354151746</v>
      </c>
      <c r="AM156" s="13" t="s">
        <v>275</v>
      </c>
      <c r="AN156" s="43"/>
      <c r="AO156">
        <v>146</v>
      </c>
      <c r="AP156" t="s">
        <v>2341</v>
      </c>
      <c r="AQ156">
        <v>1959</v>
      </c>
      <c r="AR156" s="2">
        <v>0.03974537037037037</v>
      </c>
      <c r="AS156" s="13" t="s">
        <v>2287</v>
      </c>
      <c r="AT156" s="2">
        <f>AR157/11.635</f>
        <v>0.0034170128443871467</v>
      </c>
      <c r="AV156" s="254">
        <v>146</v>
      </c>
      <c r="AW156" s="248" t="s">
        <v>1237</v>
      </c>
      <c r="AX156" s="248" t="s">
        <v>1398</v>
      </c>
      <c r="AY156" s="248" t="s">
        <v>1250</v>
      </c>
      <c r="AZ156" s="255">
        <v>0.03630787037037037</v>
      </c>
      <c r="BA156" s="259">
        <f t="shared" si="47"/>
        <v>0.0030966200742320146</v>
      </c>
      <c r="BB156" s="260"/>
      <c r="BC156" s="260"/>
      <c r="BK156" s="24"/>
      <c r="BL156" s="24"/>
      <c r="BM156" s="24"/>
      <c r="BN156" s="24"/>
      <c r="BO156" s="24"/>
      <c r="BP156" s="24"/>
      <c r="BQ156" s="24"/>
      <c r="BR156" s="24"/>
      <c r="BS156" s="24"/>
      <c r="BT156" s="279">
        <v>152</v>
      </c>
      <c r="BU156" s="280" t="s">
        <v>1908</v>
      </c>
      <c r="BV156" s="280" t="s">
        <v>1763</v>
      </c>
      <c r="BW156" s="280" t="s">
        <v>158</v>
      </c>
      <c r="BX156" s="281">
        <v>0.01644675925925926</v>
      </c>
      <c r="BY156" s="77">
        <f t="shared" si="44"/>
        <v>0.003351010444021854</v>
      </c>
      <c r="BZ156" s="77">
        <f t="shared" si="40"/>
        <v>0.003469507199838133</v>
      </c>
      <c r="CA156" s="77">
        <f t="shared" si="41"/>
        <v>0.04067997191810211</v>
      </c>
      <c r="CB156" s="4">
        <f t="shared" si="42"/>
        <v>0.04169697121605466</v>
      </c>
      <c r="CC156" s="2">
        <f t="shared" si="43"/>
        <v>0.0035562448798340863</v>
      </c>
    </row>
    <row r="157" spans="1:81" ht="12.75">
      <c r="A157" s="46"/>
      <c r="B157" s="43"/>
      <c r="C157" s="43">
        <v>151</v>
      </c>
      <c r="D157" s="43"/>
      <c r="E157" s="43"/>
      <c r="F157" s="43"/>
      <c r="G157" s="43" t="s">
        <v>1155</v>
      </c>
      <c r="H157" s="43">
        <v>1977</v>
      </c>
      <c r="I157" s="11">
        <f t="shared" si="51"/>
        <v>14</v>
      </c>
      <c r="J157" s="43" t="s">
        <v>1101</v>
      </c>
      <c r="K157" s="157">
        <v>0.04670138888888889</v>
      </c>
      <c r="L157" s="2">
        <f t="shared" si="48"/>
        <v>0.0038756339326878743</v>
      </c>
      <c r="M157" s="118"/>
      <c r="P157" s="11"/>
      <c r="R157" s="156"/>
      <c r="S157" s="43"/>
      <c r="T157" s="95"/>
      <c r="U157" s="5"/>
      <c r="V157" s="5"/>
      <c r="W157" s="5"/>
      <c r="Y157" s="4"/>
      <c r="AA157" s="5"/>
      <c r="AB157" s="118">
        <v>292</v>
      </c>
      <c r="AC157" s="3" t="s">
        <v>60</v>
      </c>
      <c r="AD157">
        <v>1946</v>
      </c>
      <c r="AE157" s="88" t="s">
        <v>2078</v>
      </c>
      <c r="AF157" s="146">
        <v>0.04282407407407407</v>
      </c>
      <c r="AG157" s="99">
        <f t="shared" si="46"/>
        <v>0.0037614469981619735</v>
      </c>
      <c r="AH157">
        <v>133</v>
      </c>
      <c r="AI157" s="6" t="s">
        <v>276</v>
      </c>
      <c r="AJ157">
        <v>1956</v>
      </c>
      <c r="AK157" s="152">
        <v>0.03686342592592593</v>
      </c>
      <c r="AL157" s="2">
        <f>AK157/11.635</f>
        <v>0.003168321953238155</v>
      </c>
      <c r="AM157" s="13" t="s">
        <v>277</v>
      </c>
      <c r="AN157" s="43"/>
      <c r="AO157">
        <v>147</v>
      </c>
      <c r="AP157" t="s">
        <v>2342</v>
      </c>
      <c r="AQ157">
        <v>1959</v>
      </c>
      <c r="AR157" s="2">
        <v>0.03975694444444445</v>
      </c>
      <c r="AS157" s="13" t="s">
        <v>2221</v>
      </c>
      <c r="AT157" s="2">
        <f>AR158/11.635</f>
        <v>0.0034180076079517417</v>
      </c>
      <c r="AV157" s="254">
        <v>147</v>
      </c>
      <c r="AW157" s="248" t="s">
        <v>1221</v>
      </c>
      <c r="AX157" s="248" t="s">
        <v>1399</v>
      </c>
      <c r="AY157" s="248" t="s">
        <v>1342</v>
      </c>
      <c r="AZ157" s="255">
        <v>0.03633101851851852</v>
      </c>
      <c r="BA157" s="259">
        <f t="shared" si="47"/>
        <v>0.0030985943299376138</v>
      </c>
      <c r="BB157" s="260"/>
      <c r="BC157" s="260"/>
      <c r="BK157" s="24"/>
      <c r="BL157" s="24"/>
      <c r="BM157" s="24"/>
      <c r="BN157" s="24"/>
      <c r="BO157" s="24"/>
      <c r="BP157" s="24"/>
      <c r="BQ157" s="24"/>
      <c r="BR157" s="24"/>
      <c r="BS157" s="24"/>
      <c r="BT157" s="279">
        <v>153</v>
      </c>
      <c r="BU157" s="280" t="s">
        <v>1909</v>
      </c>
      <c r="BV157" s="280" t="s">
        <v>1932</v>
      </c>
      <c r="BW157" s="280" t="s">
        <v>1217</v>
      </c>
      <c r="BX157" s="281">
        <v>0.016493055555555556</v>
      </c>
      <c r="BY157" s="77">
        <f t="shared" si="44"/>
        <v>0.003360443267228108</v>
      </c>
      <c r="BZ157" s="77">
        <f t="shared" si="40"/>
        <v>0.0034792735818221948</v>
      </c>
      <c r="CA157" s="77">
        <f t="shared" si="41"/>
        <v>0.04079448274686523</v>
      </c>
      <c r="CB157" s="4">
        <f t="shared" si="42"/>
        <v>0.04181434481553686</v>
      </c>
      <c r="CC157" s="2">
        <f t="shared" si="43"/>
        <v>0.0035662554213677492</v>
      </c>
    </row>
    <row r="158" spans="1:81" ht="25.5">
      <c r="A158" s="43"/>
      <c r="B158" s="46"/>
      <c r="C158" s="46"/>
      <c r="D158" s="46"/>
      <c r="E158" s="46">
        <v>25</v>
      </c>
      <c r="F158" s="46"/>
      <c r="G158" s="300" t="s">
        <v>927</v>
      </c>
      <c r="H158" s="46">
        <v>1980</v>
      </c>
      <c r="I158" s="51">
        <f t="shared" si="51"/>
        <v>11</v>
      </c>
      <c r="J158" s="46" t="s">
        <v>1101</v>
      </c>
      <c r="K158" s="159">
        <v>0.04681712962962963</v>
      </c>
      <c r="L158" s="2">
        <f t="shared" si="48"/>
        <v>0.003885238973413247</v>
      </c>
      <c r="M158" s="118"/>
      <c r="P158" s="11"/>
      <c r="R158" s="156"/>
      <c r="S158" s="43"/>
      <c r="T158" s="95"/>
      <c r="U158" s="5"/>
      <c r="V158" s="5"/>
      <c r="W158" s="5"/>
      <c r="Y158" s="4"/>
      <c r="AA158" s="5"/>
      <c r="AB158" s="118">
        <v>293</v>
      </c>
      <c r="AC158" s="3" t="s">
        <v>2279</v>
      </c>
      <c r="AD158">
        <v>1952</v>
      </c>
      <c r="AE158" s="7" t="s">
        <v>696</v>
      </c>
      <c r="AF158" s="146">
        <v>0.042835648148148144</v>
      </c>
      <c r="AG158" s="99">
        <f t="shared" si="46"/>
        <v>0.003762463605458774</v>
      </c>
      <c r="AH158">
        <v>133</v>
      </c>
      <c r="AI158" s="3" t="s">
        <v>2297</v>
      </c>
      <c r="AJ158">
        <v>1948</v>
      </c>
      <c r="AK158" s="152">
        <v>0.036898148148148145</v>
      </c>
      <c r="AL158" s="2">
        <f t="shared" si="49"/>
        <v>0.003171306243931942</v>
      </c>
      <c r="AM158" s="13" t="s">
        <v>161</v>
      </c>
      <c r="AN158" s="43"/>
      <c r="AO158">
        <v>148</v>
      </c>
      <c r="AP158" t="s">
        <v>2343</v>
      </c>
      <c r="AQ158">
        <v>1969</v>
      </c>
      <c r="AR158" s="2">
        <v>0.039768518518518516</v>
      </c>
      <c r="AS158" s="13" t="s">
        <v>2194</v>
      </c>
      <c r="AT158" s="2" t="e">
        <f>#REF!/11.635</f>
        <v>#REF!</v>
      </c>
      <c r="AV158" s="254">
        <v>148</v>
      </c>
      <c r="AW158" s="248" t="s">
        <v>1237</v>
      </c>
      <c r="AX158" s="248" t="s">
        <v>1400</v>
      </c>
      <c r="AY158" s="248" t="s">
        <v>1265</v>
      </c>
      <c r="AZ158" s="255">
        <v>0.03635416666666667</v>
      </c>
      <c r="BA158" s="259">
        <f t="shared" si="47"/>
        <v>0.0031005685856432125</v>
      </c>
      <c r="BB158" s="260"/>
      <c r="BC158" s="260"/>
      <c r="BK158" s="24"/>
      <c r="BL158" s="24"/>
      <c r="BM158" s="24"/>
      <c r="BN158" s="24"/>
      <c r="BO158" s="24"/>
      <c r="BP158" s="24"/>
      <c r="BQ158" s="24"/>
      <c r="BR158" s="24"/>
      <c r="BS158" s="24"/>
      <c r="BT158" s="279">
        <v>154</v>
      </c>
      <c r="BU158" s="280" t="s">
        <v>1908</v>
      </c>
      <c r="BV158" s="280" t="s">
        <v>1764</v>
      </c>
      <c r="BW158" s="280" t="s">
        <v>1217</v>
      </c>
      <c r="BX158" s="281">
        <v>0.01650462962962963</v>
      </c>
      <c r="BY158" s="77">
        <f t="shared" si="44"/>
        <v>0.0033628014730296718</v>
      </c>
      <c r="BZ158" s="77">
        <f t="shared" si="40"/>
        <v>0.0034817151773182107</v>
      </c>
      <c r="CA158" s="77">
        <f t="shared" si="41"/>
        <v>0.04082311045405602</v>
      </c>
      <c r="CB158" s="4">
        <f t="shared" si="42"/>
        <v>0.04184368821540742</v>
      </c>
      <c r="CC158" s="2">
        <f t="shared" si="43"/>
        <v>0.003568758056751166</v>
      </c>
    </row>
    <row r="159" spans="1:81" ht="25.5">
      <c r="A159" s="43"/>
      <c r="B159" s="43"/>
      <c r="C159" s="43">
        <v>155</v>
      </c>
      <c r="D159" s="43"/>
      <c r="E159" s="43"/>
      <c r="F159" s="43"/>
      <c r="G159" s="43" t="s">
        <v>1156</v>
      </c>
      <c r="H159" s="43">
        <v>1977</v>
      </c>
      <c r="I159" s="11">
        <f t="shared" si="51"/>
        <v>14</v>
      </c>
      <c r="J159" s="43" t="s">
        <v>800</v>
      </c>
      <c r="K159" s="157">
        <v>0.04761574074074074</v>
      </c>
      <c r="L159" s="2">
        <f t="shared" si="48"/>
        <v>0.003951513754418319</v>
      </c>
      <c r="M159" s="118"/>
      <c r="P159" s="11"/>
      <c r="R159" s="156"/>
      <c r="S159" s="43"/>
      <c r="T159" s="95"/>
      <c r="U159" s="5"/>
      <c r="V159" s="5"/>
      <c r="W159" s="5"/>
      <c r="Y159" s="4"/>
      <c r="AA159" s="5"/>
      <c r="AB159" s="118">
        <v>297</v>
      </c>
      <c r="AC159" t="s">
        <v>2318</v>
      </c>
      <c r="AD159">
        <v>1989</v>
      </c>
      <c r="AE159" s="7" t="s">
        <v>716</v>
      </c>
      <c r="AF159" s="146">
        <v>0.04346064814814815</v>
      </c>
      <c r="AG159" s="99">
        <f t="shared" si="46"/>
        <v>0.003817360399486004</v>
      </c>
      <c r="AH159">
        <v>133</v>
      </c>
      <c r="AI159" s="47" t="s">
        <v>278</v>
      </c>
      <c r="AJ159">
        <v>1986</v>
      </c>
      <c r="AK159" s="152">
        <v>0.03703703703703704</v>
      </c>
      <c r="AL159" s="2">
        <f t="shared" si="49"/>
        <v>0.0031832434067070943</v>
      </c>
      <c r="AM159" s="13" t="s">
        <v>279</v>
      </c>
      <c r="AN159" s="43">
        <f>AL159/AG113</f>
        <v>0.9634590592046545</v>
      </c>
      <c r="AO159">
        <v>149</v>
      </c>
      <c r="AP159" t="s">
        <v>2344</v>
      </c>
      <c r="AQ159">
        <v>1990</v>
      </c>
      <c r="AR159" s="2">
        <v>0.03978009259259259</v>
      </c>
      <c r="AS159" s="13" t="s">
        <v>2326</v>
      </c>
      <c r="AT159" s="2">
        <f t="shared" si="50"/>
        <v>0.0034190023715163376</v>
      </c>
      <c r="AV159" s="254">
        <v>149</v>
      </c>
      <c r="AW159" s="248" t="s">
        <v>1221</v>
      </c>
      <c r="AX159" s="248" t="s">
        <v>1401</v>
      </c>
      <c r="AY159" s="248" t="s">
        <v>1252</v>
      </c>
      <c r="AZ159" s="255">
        <v>0.036377314814814814</v>
      </c>
      <c r="BA159" s="259">
        <f t="shared" si="47"/>
        <v>0.0031025428413488116</v>
      </c>
      <c r="BB159" s="260"/>
      <c r="BC159" s="260"/>
      <c r="BK159" s="24"/>
      <c r="BL159" s="24"/>
      <c r="BM159" s="24"/>
      <c r="BN159" s="24"/>
      <c r="BO159" s="24"/>
      <c r="BP159" s="24"/>
      <c r="BQ159" s="24"/>
      <c r="BR159" s="24"/>
      <c r="BS159" s="24"/>
      <c r="BT159" s="279">
        <v>155</v>
      </c>
      <c r="BU159" s="280" t="s">
        <v>1908</v>
      </c>
      <c r="BV159" s="263" t="s">
        <v>1765</v>
      </c>
      <c r="BW159" s="280" t="s">
        <v>1451</v>
      </c>
      <c r="BX159" s="281">
        <v>0.016516203703703703</v>
      </c>
      <c r="BY159" s="77">
        <f t="shared" si="44"/>
        <v>0.003365159678831235</v>
      </c>
      <c r="BZ159" s="77">
        <f t="shared" si="40"/>
        <v>0.0034841567728142258</v>
      </c>
      <c r="CA159" s="77">
        <f t="shared" si="41"/>
        <v>0.0408517381612468</v>
      </c>
      <c r="CB159" s="4">
        <f t="shared" si="42"/>
        <v>0.041873031615277966</v>
      </c>
      <c r="CC159" s="2">
        <f t="shared" si="43"/>
        <v>0.0035712606921345816</v>
      </c>
    </row>
    <row r="160" spans="1:81" ht="12.75">
      <c r="A160" s="43">
        <v>204</v>
      </c>
      <c r="B160" s="43"/>
      <c r="C160" s="43">
        <v>157</v>
      </c>
      <c r="D160" s="43"/>
      <c r="E160" s="43"/>
      <c r="F160" s="43"/>
      <c r="G160" s="3" t="s">
        <v>1163</v>
      </c>
      <c r="H160" s="43">
        <v>1980</v>
      </c>
      <c r="I160" s="11">
        <f t="shared" si="51"/>
        <v>11</v>
      </c>
      <c r="J160" s="43" t="s">
        <v>800</v>
      </c>
      <c r="K160" s="157">
        <v>0.04776620370370371</v>
      </c>
      <c r="L160" s="2">
        <f t="shared" si="48"/>
        <v>0.003964000307361304</v>
      </c>
      <c r="M160" s="118"/>
      <c r="N160" s="3"/>
      <c r="P160" s="11"/>
      <c r="R160" s="156"/>
      <c r="S160" s="43"/>
      <c r="T160" s="95"/>
      <c r="U160" s="5"/>
      <c r="V160" s="5"/>
      <c r="W160" s="5"/>
      <c r="Y160" s="4"/>
      <c r="AA160" s="5"/>
      <c r="AB160" s="118">
        <v>298</v>
      </c>
      <c r="AC160" s="46" t="s">
        <v>728</v>
      </c>
      <c r="AD160" s="46">
        <v>1989</v>
      </c>
      <c r="AE160" s="83" t="s">
        <v>615</v>
      </c>
      <c r="AF160" s="147">
        <v>0.043472222222222225</v>
      </c>
      <c r="AG160" s="99">
        <f t="shared" si="46"/>
        <v>0.0038183770067828043</v>
      </c>
      <c r="AH160">
        <v>133</v>
      </c>
      <c r="AI160" s="6" t="s">
        <v>2284</v>
      </c>
      <c r="AJ160">
        <v>1965</v>
      </c>
      <c r="AK160" s="152">
        <v>0.037071759259259256</v>
      </c>
      <c r="AL160" s="2">
        <f t="shared" si="49"/>
        <v>0.0031862276974008816</v>
      </c>
      <c r="AM160" s="13" t="s">
        <v>125</v>
      </c>
      <c r="AN160" s="43"/>
      <c r="AO160">
        <v>150</v>
      </c>
      <c r="AP160" t="s">
        <v>2345</v>
      </c>
      <c r="AQ160">
        <v>1953</v>
      </c>
      <c r="AR160" s="2">
        <v>0.03979166666666666</v>
      </c>
      <c r="AS160" s="13" t="s">
        <v>2204</v>
      </c>
      <c r="AT160" s="2">
        <f t="shared" si="50"/>
        <v>0.0034199971350809336</v>
      </c>
      <c r="AV160" s="254">
        <v>150</v>
      </c>
      <c r="AW160" s="263" t="s">
        <v>1237</v>
      </c>
      <c r="AX160" s="263" t="s">
        <v>1402</v>
      </c>
      <c r="AY160" s="248" t="s">
        <v>1258</v>
      </c>
      <c r="AZ160" s="255">
        <v>0.03640046296296296</v>
      </c>
      <c r="BA160" s="259">
        <f t="shared" si="47"/>
        <v>0.0031045170970544103</v>
      </c>
      <c r="BB160" s="260">
        <f>BA160/AT119</f>
        <v>0.9641208758274034</v>
      </c>
      <c r="BC160" s="260"/>
      <c r="BE160" t="s">
        <v>2032</v>
      </c>
      <c r="BF160" t="s">
        <v>2031</v>
      </c>
      <c r="BK160" s="24"/>
      <c r="BL160" s="24"/>
      <c r="BM160" s="24"/>
      <c r="BN160" s="24"/>
      <c r="BO160" s="24"/>
      <c r="BP160" s="24"/>
      <c r="BQ160" s="24"/>
      <c r="BR160" s="24"/>
      <c r="BS160" s="24"/>
      <c r="BT160" s="279">
        <v>155</v>
      </c>
      <c r="BU160" s="280" t="s">
        <v>1909</v>
      </c>
      <c r="BV160" s="315" t="s">
        <v>1933</v>
      </c>
      <c r="BW160" s="280" t="s">
        <v>355</v>
      </c>
      <c r="BX160" s="281">
        <v>0.016516203703703703</v>
      </c>
      <c r="BY160" s="77">
        <f t="shared" si="44"/>
        <v>0.003365159678831235</v>
      </c>
      <c r="BZ160" s="77">
        <f t="shared" si="40"/>
        <v>0.0034841567728142258</v>
      </c>
      <c r="CA160" s="77">
        <f t="shared" si="41"/>
        <v>0.0408517381612468</v>
      </c>
      <c r="CB160" s="4">
        <f t="shared" si="42"/>
        <v>0.041873031615277966</v>
      </c>
      <c r="CC160" s="2">
        <f t="shared" si="43"/>
        <v>0.0035712606921345816</v>
      </c>
    </row>
    <row r="161" spans="1:81" ht="25.5">
      <c r="A161" s="43">
        <v>205</v>
      </c>
      <c r="B161" s="43">
        <v>173</v>
      </c>
      <c r="C161" s="43"/>
      <c r="D161" s="43"/>
      <c r="E161" s="43"/>
      <c r="F161" s="43"/>
      <c r="G161" s="43" t="s">
        <v>1117</v>
      </c>
      <c r="H161" s="43">
        <v>1922</v>
      </c>
      <c r="I161" s="11">
        <f t="shared" si="51"/>
        <v>69</v>
      </c>
      <c r="J161" s="13" t="s">
        <v>1096</v>
      </c>
      <c r="K161" s="157">
        <v>0.046875</v>
      </c>
      <c r="L161" s="2">
        <f t="shared" si="48"/>
        <v>0.0038900414937759332</v>
      </c>
      <c r="M161" s="118"/>
      <c r="P161" s="11"/>
      <c r="R161" s="156"/>
      <c r="S161" s="43"/>
      <c r="T161" s="95"/>
      <c r="U161" s="5"/>
      <c r="V161" s="5"/>
      <c r="W161" s="5"/>
      <c r="Y161" s="4"/>
      <c r="AA161" s="5"/>
      <c r="AB161" s="118">
        <v>301</v>
      </c>
      <c r="AC161" t="s">
        <v>45</v>
      </c>
      <c r="AD161">
        <v>1962</v>
      </c>
      <c r="AE161" s="7" t="s">
        <v>696</v>
      </c>
      <c r="AF161" s="146">
        <v>0.04369212962962963</v>
      </c>
      <c r="AG161" s="99">
        <f t="shared" si="46"/>
        <v>0.003837692545422014</v>
      </c>
      <c r="AH161">
        <v>133</v>
      </c>
      <c r="AI161" s="247" t="s">
        <v>280</v>
      </c>
      <c r="AJ161">
        <v>1962</v>
      </c>
      <c r="AK161" s="152">
        <v>0.0370949074074074</v>
      </c>
      <c r="AL161" s="2">
        <f t="shared" si="49"/>
        <v>0.0031882172245300735</v>
      </c>
      <c r="AM161" s="13" t="s">
        <v>150</v>
      </c>
      <c r="AN161" s="43"/>
      <c r="AO161">
        <v>151</v>
      </c>
      <c r="AP161" s="47" t="s">
        <v>2346</v>
      </c>
      <c r="AQ161">
        <v>1986</v>
      </c>
      <c r="AR161" s="2">
        <v>0.03979166666666666</v>
      </c>
      <c r="AS161" s="13" t="s">
        <v>425</v>
      </c>
      <c r="AT161" s="2">
        <f t="shared" si="50"/>
        <v>0.0034199971350809336</v>
      </c>
      <c r="AV161" s="254">
        <v>151</v>
      </c>
      <c r="AW161" s="248" t="s">
        <v>1221</v>
      </c>
      <c r="AX161" s="248" t="s">
        <v>1403</v>
      </c>
      <c r="AY161" s="248" t="s">
        <v>1285</v>
      </c>
      <c r="AZ161" s="255">
        <v>0.036423611111111115</v>
      </c>
      <c r="BA161" s="259">
        <f t="shared" si="47"/>
        <v>0.00310649135276001</v>
      </c>
      <c r="BB161" s="260"/>
      <c r="BC161" s="260"/>
      <c r="BE161" s="2">
        <v>0.002895833333333333</v>
      </c>
      <c r="BF161" s="2">
        <v>0.0030682870370370365</v>
      </c>
      <c r="BK161" s="24"/>
      <c r="BL161" s="24"/>
      <c r="BM161" s="24"/>
      <c r="BN161" s="24"/>
      <c r="BO161" s="24"/>
      <c r="BP161" s="24"/>
      <c r="BQ161" s="24"/>
      <c r="BR161" s="24"/>
      <c r="BS161" s="24"/>
      <c r="BT161" s="279">
        <v>157</v>
      </c>
      <c r="BU161" s="280" t="s">
        <v>1909</v>
      </c>
      <c r="BV161" s="315" t="s">
        <v>1934</v>
      </c>
      <c r="BW161" s="280" t="s">
        <v>1291</v>
      </c>
      <c r="BX161" s="281">
        <v>0.016527777777777777</v>
      </c>
      <c r="BY161" s="77">
        <f t="shared" si="44"/>
        <v>0.0033675178846327984</v>
      </c>
      <c r="BZ161" s="77">
        <f t="shared" si="40"/>
        <v>0.0034865983683102413</v>
      </c>
      <c r="CA161" s="77">
        <f t="shared" si="41"/>
        <v>0.04088036586843758</v>
      </c>
      <c r="CB161" s="4">
        <f t="shared" si="42"/>
        <v>0.04190237501514852</v>
      </c>
      <c r="CC161" s="2">
        <f t="shared" si="43"/>
        <v>0.0035737633275179977</v>
      </c>
    </row>
    <row r="162" spans="1:81" ht="25.5">
      <c r="A162" s="43">
        <v>206</v>
      </c>
      <c r="B162" s="43"/>
      <c r="C162" s="43"/>
      <c r="D162" s="43"/>
      <c r="E162" s="43"/>
      <c r="F162" s="43"/>
      <c r="G162" s="6" t="s">
        <v>1153</v>
      </c>
      <c r="H162" s="95">
        <v>1957</v>
      </c>
      <c r="I162" s="11">
        <f t="shared" si="51"/>
        <v>34</v>
      </c>
      <c r="J162" s="13" t="s">
        <v>1067</v>
      </c>
      <c r="K162" s="157">
        <v>0.04796296296296296</v>
      </c>
      <c r="L162" s="2">
        <f t="shared" si="48"/>
        <v>0.003980328876594436</v>
      </c>
      <c r="M162" s="118"/>
      <c r="P162" s="11"/>
      <c r="R162" s="156"/>
      <c r="S162" s="43"/>
      <c r="T162" s="95"/>
      <c r="U162" s="5"/>
      <c r="V162" s="5"/>
      <c r="W162" s="5"/>
      <c r="Y162" s="4"/>
      <c r="AA162" s="5"/>
      <c r="AB162" s="118">
        <v>302</v>
      </c>
      <c r="AC162" s="3" t="s">
        <v>374</v>
      </c>
      <c r="AD162">
        <v>1952</v>
      </c>
      <c r="AE162" s="7" t="s">
        <v>696</v>
      </c>
      <c r="AF162" s="146">
        <v>0.04370370370370371</v>
      </c>
      <c r="AG162" s="99">
        <f t="shared" si="46"/>
        <v>0.003838709152718815</v>
      </c>
      <c r="AH162">
        <v>133</v>
      </c>
      <c r="AI162" s="47" t="s">
        <v>2336</v>
      </c>
      <c r="AJ162" s="46">
        <v>1986</v>
      </c>
      <c r="AK162" s="153">
        <v>0.03715277777777778</v>
      </c>
      <c r="AL162" s="2">
        <f t="shared" si="49"/>
        <v>0.0031931910423530535</v>
      </c>
      <c r="AM162" s="79" t="s">
        <v>281</v>
      </c>
      <c r="AN162" s="46">
        <f>AL162/AG122</f>
        <v>0.9558816413527614</v>
      </c>
      <c r="AO162">
        <v>152</v>
      </c>
      <c r="AP162" t="s">
        <v>2347</v>
      </c>
      <c r="AQ162">
        <v>1943</v>
      </c>
      <c r="AR162" s="2">
        <v>0.03980324074074074</v>
      </c>
      <c r="AS162" s="13" t="s">
        <v>2182</v>
      </c>
      <c r="AT162" s="2">
        <f t="shared" si="50"/>
        <v>0.0034209918986455303</v>
      </c>
      <c r="AV162" s="254">
        <v>152</v>
      </c>
      <c r="AW162" s="248" t="s">
        <v>1208</v>
      </c>
      <c r="AX162" s="263" t="s">
        <v>1404</v>
      </c>
      <c r="AY162" s="248" t="s">
        <v>1405</v>
      </c>
      <c r="AZ162" s="255">
        <v>0.03643518518518519</v>
      </c>
      <c r="BA162" s="259">
        <f t="shared" si="47"/>
        <v>0.0031074784806128094</v>
      </c>
      <c r="BB162" s="260"/>
      <c r="BC162" s="260"/>
      <c r="BE162">
        <f>BE161/AT152</f>
        <v>0.8561991176470588</v>
      </c>
      <c r="BF162">
        <f>BF161/AT164</f>
        <v>0.896118099941894</v>
      </c>
      <c r="BK162" s="24"/>
      <c r="BL162" s="24"/>
      <c r="BM162" s="24"/>
      <c r="BN162" s="24"/>
      <c r="BO162" s="24"/>
      <c r="BP162" s="24"/>
      <c r="BQ162" s="24"/>
      <c r="BR162" s="24"/>
      <c r="BS162" s="24"/>
      <c r="BT162" s="279">
        <v>158</v>
      </c>
      <c r="BU162" s="280" t="s">
        <v>1908</v>
      </c>
      <c r="BV162" s="280" t="s">
        <v>1766</v>
      </c>
      <c r="BW162" s="280" t="s">
        <v>1250</v>
      </c>
      <c r="BX162" s="281">
        <v>0.01653935185185185</v>
      </c>
      <c r="BY162" s="77">
        <f t="shared" si="44"/>
        <v>0.003369876090434362</v>
      </c>
      <c r="BZ162" s="77">
        <f t="shared" si="40"/>
        <v>0.0034890399638062572</v>
      </c>
      <c r="CA162" s="77">
        <f t="shared" si="41"/>
        <v>0.04090899357562836</v>
      </c>
      <c r="CB162" s="4">
        <f t="shared" si="42"/>
        <v>0.04193171841501907</v>
      </c>
      <c r="CC162" s="2">
        <f t="shared" si="43"/>
        <v>0.003576265962901413</v>
      </c>
    </row>
    <row r="163" spans="1:81" ht="25.5">
      <c r="A163" s="43">
        <v>208</v>
      </c>
      <c r="B163" s="43"/>
      <c r="C163" s="43"/>
      <c r="D163" s="43"/>
      <c r="E163" s="43"/>
      <c r="F163" s="43"/>
      <c r="G163" s="43" t="s">
        <v>1099</v>
      </c>
      <c r="H163" s="95">
        <v>1958</v>
      </c>
      <c r="I163" s="11">
        <f t="shared" si="51"/>
        <v>33</v>
      </c>
      <c r="J163" s="13" t="s">
        <v>1067</v>
      </c>
      <c r="K163" s="157">
        <v>0.04797453703703703</v>
      </c>
      <c r="L163" s="2">
        <f t="shared" si="48"/>
        <v>0.0039812893806669735</v>
      </c>
      <c r="M163" s="118"/>
      <c r="P163" s="11"/>
      <c r="R163" s="156"/>
      <c r="S163" s="43"/>
      <c r="T163" s="95"/>
      <c r="U163" s="5"/>
      <c r="V163" s="5"/>
      <c r="W163" s="5"/>
      <c r="Y163" s="4"/>
      <c r="AA163" s="5"/>
      <c r="AB163" s="118">
        <v>303</v>
      </c>
      <c r="AC163" s="63" t="s">
        <v>729</v>
      </c>
      <c r="AD163">
        <v>1961</v>
      </c>
      <c r="AE163" s="135" t="s">
        <v>879</v>
      </c>
      <c r="AF163" s="146">
        <v>0.043738425925925924</v>
      </c>
      <c r="AG163" s="99">
        <f t="shared" si="46"/>
        <v>0.003841758974609216</v>
      </c>
      <c r="AH163">
        <v>133</v>
      </c>
      <c r="AI163" s="43" t="s">
        <v>412</v>
      </c>
      <c r="AJ163">
        <v>1989</v>
      </c>
      <c r="AK163" s="152">
        <v>0.0371875</v>
      </c>
      <c r="AL163" s="2">
        <f t="shared" si="49"/>
        <v>0.0031961753330468413</v>
      </c>
      <c r="AM163" s="13" t="s">
        <v>150</v>
      </c>
      <c r="AN163" s="43"/>
      <c r="AO163">
        <v>153</v>
      </c>
      <c r="AP163" t="s">
        <v>2348</v>
      </c>
      <c r="AQ163">
        <v>1959</v>
      </c>
      <c r="AR163" s="2">
        <v>0.03981481481481482</v>
      </c>
      <c r="AS163" s="13" t="s">
        <v>2182</v>
      </c>
      <c r="AT163" s="2">
        <f t="shared" si="50"/>
        <v>0.0034219866622101263</v>
      </c>
      <c r="AV163" s="254">
        <v>153</v>
      </c>
      <c r="AW163" s="248" t="s">
        <v>1237</v>
      </c>
      <c r="AX163" s="280" t="s">
        <v>1406</v>
      </c>
      <c r="AY163" s="263" t="s">
        <v>1271</v>
      </c>
      <c r="AZ163" s="255">
        <v>0.03648148148148148</v>
      </c>
      <c r="BA163" s="259">
        <f t="shared" si="47"/>
        <v>0.0031114269920240072</v>
      </c>
      <c r="BB163" s="260">
        <f>BA163/AT107</f>
        <v>0.9838960502390757</v>
      </c>
      <c r="BC163" s="260"/>
      <c r="BK163" s="24"/>
      <c r="BL163" s="24"/>
      <c r="BM163" s="24"/>
      <c r="BN163" s="24"/>
      <c r="BO163" s="24"/>
      <c r="BP163" s="24"/>
      <c r="BQ163" s="24"/>
      <c r="BR163" s="24"/>
      <c r="BS163" s="24"/>
      <c r="BT163" s="279">
        <v>158</v>
      </c>
      <c r="BU163" s="280" t="s">
        <v>1908</v>
      </c>
      <c r="BV163" s="280" t="s">
        <v>1767</v>
      </c>
      <c r="BW163" s="280" t="s">
        <v>1700</v>
      </c>
      <c r="BX163" s="281">
        <v>0.01653935185185185</v>
      </c>
      <c r="BY163" s="77">
        <f t="shared" si="44"/>
        <v>0.003369876090434362</v>
      </c>
      <c r="BZ163" s="77">
        <f t="shared" si="40"/>
        <v>0.0034890399638062572</v>
      </c>
      <c r="CA163" s="77">
        <f t="shared" si="41"/>
        <v>0.04090899357562836</v>
      </c>
      <c r="CB163" s="4">
        <f t="shared" si="42"/>
        <v>0.04193171841501907</v>
      </c>
      <c r="CC163" s="2">
        <f t="shared" si="43"/>
        <v>0.003576265962901413</v>
      </c>
    </row>
    <row r="164" spans="2:81" ht="12.75">
      <c r="B164" s="43"/>
      <c r="C164" s="43"/>
      <c r="D164" s="43"/>
      <c r="E164" s="43"/>
      <c r="F164" s="43"/>
      <c r="G164" s="43" t="s">
        <v>724</v>
      </c>
      <c r="H164" s="95">
        <v>1954</v>
      </c>
      <c r="I164" s="11">
        <f t="shared" si="51"/>
        <v>37</v>
      </c>
      <c r="J164" s="13" t="s">
        <v>1067</v>
      </c>
      <c r="K164" s="157">
        <v>0.047997685185185185</v>
      </c>
      <c r="L164" s="2">
        <f t="shared" si="48"/>
        <v>0.003983210388812049</v>
      </c>
      <c r="M164" s="118"/>
      <c r="P164" s="11"/>
      <c r="R164" s="156"/>
      <c r="S164" s="43"/>
      <c r="T164" s="95"/>
      <c r="U164" s="5"/>
      <c r="V164" s="5"/>
      <c r="W164" s="5"/>
      <c r="Y164" s="4"/>
      <c r="AA164" s="5"/>
      <c r="AB164" s="118">
        <v>305</v>
      </c>
      <c r="AC164" t="s">
        <v>730</v>
      </c>
      <c r="AD164">
        <v>1954</v>
      </c>
      <c r="AE164" s="7" t="s">
        <v>632</v>
      </c>
      <c r="AF164" s="146">
        <v>0.04380787037037037</v>
      </c>
      <c r="AG164" s="99">
        <f t="shared" si="46"/>
        <v>0.0038478586183900198</v>
      </c>
      <c r="AH164">
        <v>133</v>
      </c>
      <c r="AI164" t="s">
        <v>282</v>
      </c>
      <c r="AJ164">
        <v>1989</v>
      </c>
      <c r="AK164" s="152">
        <v>0.03721064814814815</v>
      </c>
      <c r="AL164" s="2">
        <f t="shared" si="49"/>
        <v>0.003198164860176034</v>
      </c>
      <c r="AM164" s="13" t="s">
        <v>264</v>
      </c>
      <c r="AN164" s="43"/>
      <c r="AO164">
        <v>154</v>
      </c>
      <c r="AP164" s="47" t="s">
        <v>2349</v>
      </c>
      <c r="AQ164">
        <v>1986</v>
      </c>
      <c r="AR164" s="2">
        <v>0.039837962962962964</v>
      </c>
      <c r="AS164" s="79" t="s">
        <v>2178</v>
      </c>
      <c r="AT164" s="2">
        <f>AR164/11.635</f>
        <v>0.003423976189339318</v>
      </c>
      <c r="AU164" s="244">
        <f>AT164/AL199</f>
        <v>1.0280764635603346</v>
      </c>
      <c r="AV164" s="254">
        <v>154</v>
      </c>
      <c r="AW164" s="248" t="s">
        <v>1237</v>
      </c>
      <c r="AX164" s="248" t="s">
        <v>672</v>
      </c>
      <c r="AY164" s="248" t="s">
        <v>1258</v>
      </c>
      <c r="AZ164" s="255">
        <v>0.03657407407407407</v>
      </c>
      <c r="BA164" s="259">
        <f t="shared" si="47"/>
        <v>0.003119324014846403</v>
      </c>
      <c r="BB164" s="260"/>
      <c r="BC164" s="260"/>
      <c r="BK164" s="24"/>
      <c r="BL164" s="24"/>
      <c r="BM164" s="24"/>
      <c r="BN164" s="24"/>
      <c r="BO164" s="24"/>
      <c r="BP164" s="24"/>
      <c r="BQ164" s="24"/>
      <c r="BR164" s="24"/>
      <c r="BS164" s="24"/>
      <c r="BT164" s="279">
        <v>160</v>
      </c>
      <c r="BU164" s="280" t="s">
        <v>1909</v>
      </c>
      <c r="BV164" s="280" t="s">
        <v>1935</v>
      </c>
      <c r="BW164" s="280" t="s">
        <v>1684</v>
      </c>
      <c r="BX164" s="281">
        <v>0.0165625</v>
      </c>
      <c r="BY164" s="77">
        <f t="shared" si="44"/>
        <v>0.0033745925020374897</v>
      </c>
      <c r="BZ164" s="77">
        <f t="shared" si="40"/>
        <v>0.0034939231547982887</v>
      </c>
      <c r="CA164" s="77">
        <f t="shared" si="41"/>
        <v>0.04096624899000993</v>
      </c>
      <c r="CB164" s="4">
        <f t="shared" si="42"/>
        <v>0.041990405214760176</v>
      </c>
      <c r="CC164" s="2">
        <f t="shared" si="43"/>
        <v>0.0035812712336682454</v>
      </c>
    </row>
    <row r="165" spans="1:81" ht="12.75">
      <c r="A165" s="43"/>
      <c r="F165">
        <v>12</v>
      </c>
      <c r="G165" s="47" t="s">
        <v>919</v>
      </c>
      <c r="H165" s="46">
        <v>1952</v>
      </c>
      <c r="I165" s="11">
        <f>1993-H165</f>
        <v>41</v>
      </c>
      <c r="J165" s="46" t="s">
        <v>696</v>
      </c>
      <c r="K165" s="157">
        <v>0.04800925925925926</v>
      </c>
      <c r="L165" s="2">
        <f t="shared" si="48"/>
        <v>0.003984170892884585</v>
      </c>
      <c r="M165" s="118"/>
      <c r="P165" s="11"/>
      <c r="R165" s="156"/>
      <c r="S165" s="43"/>
      <c r="T165" s="95"/>
      <c r="U165" s="5"/>
      <c r="V165" s="5"/>
      <c r="W165" s="5"/>
      <c r="Y165" s="4"/>
      <c r="AA165" s="5"/>
      <c r="AB165" s="118">
        <v>307</v>
      </c>
      <c r="AC165" t="s">
        <v>731</v>
      </c>
      <c r="AD165">
        <v>1965</v>
      </c>
      <c r="AE165" s="7" t="s">
        <v>615</v>
      </c>
      <c r="AF165" s="146">
        <v>0.04393518518518519</v>
      </c>
      <c r="AG165" s="99">
        <f t="shared" si="46"/>
        <v>0.0038590412986548254</v>
      </c>
      <c r="AH165">
        <v>133</v>
      </c>
      <c r="AI165" s="3" t="s">
        <v>283</v>
      </c>
      <c r="AJ165">
        <v>1988</v>
      </c>
      <c r="AK165" s="152">
        <v>0.0372337962962963</v>
      </c>
      <c r="AL165" s="2">
        <f>AK165/11.635</f>
        <v>0.003200154387305226</v>
      </c>
      <c r="AM165" s="66" t="s">
        <v>237</v>
      </c>
      <c r="AN165" s="3"/>
      <c r="AO165">
        <v>155</v>
      </c>
      <c r="AP165" t="s">
        <v>2350</v>
      </c>
      <c r="AQ165">
        <v>1942</v>
      </c>
      <c r="AR165" s="2">
        <v>0.03986111111111111</v>
      </c>
      <c r="AS165" s="13"/>
      <c r="AT165" s="2">
        <f aca="true" t="shared" si="52" ref="AT165:AT170">AR164/11.635</f>
        <v>0.003423976189339318</v>
      </c>
      <c r="AV165" s="254">
        <v>155</v>
      </c>
      <c r="AW165" s="248" t="s">
        <v>1221</v>
      </c>
      <c r="AX165" s="248" t="s">
        <v>1407</v>
      </c>
      <c r="AY165" s="248" t="s">
        <v>1342</v>
      </c>
      <c r="AZ165" s="255">
        <v>0.036585648148148145</v>
      </c>
      <c r="BA165" s="259">
        <f t="shared" si="47"/>
        <v>0.003120311142699202</v>
      </c>
      <c r="BB165" s="260"/>
      <c r="BC165" s="260"/>
      <c r="BK165" s="24"/>
      <c r="BL165" s="24"/>
      <c r="BM165" s="24"/>
      <c r="BN165" s="24"/>
      <c r="BO165" s="24"/>
      <c r="BP165" s="24"/>
      <c r="BQ165" s="24"/>
      <c r="BR165" s="24"/>
      <c r="BS165" s="24"/>
      <c r="BT165" s="279">
        <v>161</v>
      </c>
      <c r="BU165" s="280" t="s">
        <v>1909</v>
      </c>
      <c r="BV165" s="280" t="s">
        <v>1936</v>
      </c>
      <c r="BW165" s="280" t="s">
        <v>1684</v>
      </c>
      <c r="BX165" s="281">
        <v>0.016574074074074074</v>
      </c>
      <c r="BY165" s="77">
        <f t="shared" si="44"/>
        <v>0.003376950707839053</v>
      </c>
      <c r="BZ165" s="77">
        <f t="shared" si="40"/>
        <v>0.0034963647502943038</v>
      </c>
      <c r="CA165" s="77">
        <f t="shared" si="41"/>
        <v>0.04099487669720071</v>
      </c>
      <c r="CB165" s="4">
        <f t="shared" si="42"/>
        <v>0.04201974861463073</v>
      </c>
      <c r="CC165" s="2">
        <f t="shared" si="43"/>
        <v>0.0035837738690516615</v>
      </c>
    </row>
    <row r="166" spans="1:81" ht="12.75">
      <c r="A166" s="43"/>
      <c r="B166" s="43"/>
      <c r="C166" s="43"/>
      <c r="F166">
        <v>13</v>
      </c>
      <c r="G166" s="46" t="s">
        <v>932</v>
      </c>
      <c r="H166" s="45">
        <v>1928</v>
      </c>
      <c r="I166" s="11">
        <f>1993-H166</f>
        <v>65</v>
      </c>
      <c r="J166" s="46" t="s">
        <v>933</v>
      </c>
      <c r="K166" s="157">
        <v>0.04838541666666666</v>
      </c>
      <c r="L166" s="2">
        <f t="shared" si="48"/>
        <v>0.004015387275242047</v>
      </c>
      <c r="M166" s="118"/>
      <c r="P166" s="11"/>
      <c r="R166" s="156"/>
      <c r="S166" s="43"/>
      <c r="T166" s="95"/>
      <c r="U166" s="5"/>
      <c r="V166" s="5"/>
      <c r="W166" s="5"/>
      <c r="Y166" s="4"/>
      <c r="AA166" s="5"/>
      <c r="AB166" s="118">
        <v>310</v>
      </c>
      <c r="AC166" t="s">
        <v>732</v>
      </c>
      <c r="AD166">
        <v>1971</v>
      </c>
      <c r="AE166" s="7" t="s">
        <v>606</v>
      </c>
      <c r="AF166" s="146">
        <v>0.04428240740740741</v>
      </c>
      <c r="AG166" s="99">
        <f t="shared" si="46"/>
        <v>0.0038895395175588413</v>
      </c>
      <c r="AH166">
        <v>133</v>
      </c>
      <c r="AI166" t="s">
        <v>284</v>
      </c>
      <c r="AJ166">
        <v>1987</v>
      </c>
      <c r="AK166" s="152">
        <v>0.0375</v>
      </c>
      <c r="AL166" s="2">
        <f t="shared" si="49"/>
        <v>0.0032230339492909325</v>
      </c>
      <c r="AM166" s="13" t="s">
        <v>285</v>
      </c>
      <c r="AN166" s="43"/>
      <c r="AO166">
        <v>156</v>
      </c>
      <c r="AP166" t="s">
        <v>2351</v>
      </c>
      <c r="AQ166">
        <v>1968</v>
      </c>
      <c r="AR166" s="2">
        <v>0.03988425925925926</v>
      </c>
      <c r="AS166" s="13" t="s">
        <v>2194</v>
      </c>
      <c r="AT166" s="2">
        <f t="shared" si="52"/>
        <v>0.00342596571646851</v>
      </c>
      <c r="AV166" s="254">
        <v>156</v>
      </c>
      <c r="AW166" s="248" t="s">
        <v>1237</v>
      </c>
      <c r="AX166" s="280" t="s">
        <v>661</v>
      </c>
      <c r="AY166" s="248" t="s">
        <v>1217</v>
      </c>
      <c r="AZ166" s="255">
        <v>0.03662037037037037</v>
      </c>
      <c r="BA166" s="259">
        <f t="shared" si="47"/>
        <v>0.003123272526257601</v>
      </c>
      <c r="BB166" s="260">
        <f>BA166/AT135</f>
        <v>0.946552135313784</v>
      </c>
      <c r="BC166" s="260"/>
      <c r="BK166" s="24"/>
      <c r="BL166" s="24"/>
      <c r="BM166" s="24"/>
      <c r="BN166" s="24"/>
      <c r="BO166" s="24"/>
      <c r="BP166" s="24"/>
      <c r="BQ166" s="24"/>
      <c r="BR166" s="24"/>
      <c r="BS166" s="24"/>
      <c r="BT166" s="279">
        <v>162</v>
      </c>
      <c r="BU166" s="280" t="s">
        <v>1908</v>
      </c>
      <c r="BV166" s="280" t="s">
        <v>1768</v>
      </c>
      <c r="BW166" s="280" t="s">
        <v>1342</v>
      </c>
      <c r="BX166" s="281">
        <v>0.01659722222222222</v>
      </c>
      <c r="BY166" s="77">
        <f t="shared" si="44"/>
        <v>0.00338166711944218</v>
      </c>
      <c r="BZ166" s="77">
        <f t="shared" si="40"/>
        <v>0.003501247941286335</v>
      </c>
      <c r="CA166" s="77">
        <f t="shared" si="41"/>
        <v>0.041052132111582276</v>
      </c>
      <c r="CB166" s="4">
        <f t="shared" si="42"/>
        <v>0.04207843541437183</v>
      </c>
      <c r="CC166" s="2">
        <f t="shared" si="43"/>
        <v>0.0035887791398184934</v>
      </c>
    </row>
    <row r="167" spans="1:81" ht="25.5">
      <c r="A167" s="43"/>
      <c r="B167" s="43"/>
      <c r="C167" s="43">
        <v>162</v>
      </c>
      <c r="D167" s="43"/>
      <c r="E167" s="43"/>
      <c r="F167" s="43"/>
      <c r="G167" s="212" t="s">
        <v>1086</v>
      </c>
      <c r="H167" s="95">
        <v>1958</v>
      </c>
      <c r="I167" s="11">
        <f aca="true" t="shared" si="53" ref="I167:I183">1991-H167</f>
        <v>33</v>
      </c>
      <c r="J167" s="13" t="s">
        <v>2069</v>
      </c>
      <c r="K167" s="157">
        <v>0.04875</v>
      </c>
      <c r="L167" s="2">
        <f t="shared" si="48"/>
        <v>0.0040456431535269705</v>
      </c>
      <c r="M167" s="118"/>
      <c r="P167" s="11"/>
      <c r="R167" s="156"/>
      <c r="S167" s="43"/>
      <c r="T167" s="95"/>
      <c r="U167" s="5"/>
      <c r="V167" s="5"/>
      <c r="W167" s="5"/>
      <c r="Y167" s="4"/>
      <c r="AA167" s="5"/>
      <c r="AB167" s="118">
        <v>311</v>
      </c>
      <c r="AC167" t="s">
        <v>733</v>
      </c>
      <c r="AD167">
        <v>1987</v>
      </c>
      <c r="AE167" s="7" t="s">
        <v>716</v>
      </c>
      <c r="AF167" s="146">
        <v>0.04429398148148148</v>
      </c>
      <c r="AG167" s="99">
        <f t="shared" si="46"/>
        <v>0.0038905561248556418</v>
      </c>
      <c r="AH167">
        <v>133</v>
      </c>
      <c r="AI167" s="3" t="s">
        <v>286</v>
      </c>
      <c r="AJ167">
        <v>1964</v>
      </c>
      <c r="AK167" s="152">
        <v>0.037523148148148146</v>
      </c>
      <c r="AL167" s="2">
        <f t="shared" si="49"/>
        <v>0.0032250234764201243</v>
      </c>
      <c r="AM167" s="13" t="s">
        <v>201</v>
      </c>
      <c r="AN167" s="43"/>
      <c r="AO167">
        <v>157</v>
      </c>
      <c r="AP167" s="332" t="s">
        <v>2352</v>
      </c>
      <c r="AQ167" s="3">
        <v>1988</v>
      </c>
      <c r="AR167" s="2">
        <v>0.03993055555555556</v>
      </c>
      <c r="AS167" s="66" t="s">
        <v>2332</v>
      </c>
      <c r="AT167" s="2">
        <f t="shared" si="52"/>
        <v>0.003427955243597702</v>
      </c>
      <c r="AV167" s="254">
        <v>157</v>
      </c>
      <c r="AW167" s="248" t="s">
        <v>1221</v>
      </c>
      <c r="AX167" s="263" t="s">
        <v>1408</v>
      </c>
      <c r="AY167" s="248" t="s">
        <v>1374</v>
      </c>
      <c r="AZ167" s="255">
        <v>0.036631944444444446</v>
      </c>
      <c r="BA167" s="259">
        <f t="shared" si="47"/>
        <v>0.0031242596541104007</v>
      </c>
      <c r="BB167" s="260"/>
      <c r="BC167" s="260">
        <f>BA167/AL165</f>
        <v>0.9762840400775994</v>
      </c>
      <c r="BK167" s="24"/>
      <c r="BL167" s="24"/>
      <c r="BM167" s="24"/>
      <c r="BN167" s="24"/>
      <c r="BO167" s="24"/>
      <c r="BP167" s="24"/>
      <c r="BQ167" s="24"/>
      <c r="BR167" s="24"/>
      <c r="BS167" s="24"/>
      <c r="BT167" s="279">
        <v>163</v>
      </c>
      <c r="BU167" s="280" t="s">
        <v>1908</v>
      </c>
      <c r="BV167" s="263" t="s">
        <v>1556</v>
      </c>
      <c r="BW167" s="280" t="s">
        <v>1326</v>
      </c>
      <c r="BX167" s="281">
        <v>0.016655092592592593</v>
      </c>
      <c r="BY167" s="77">
        <f t="shared" si="44"/>
        <v>0.003393458148449998</v>
      </c>
      <c r="BZ167" s="77">
        <f t="shared" si="40"/>
        <v>0.003513455918766413</v>
      </c>
      <c r="CA167" s="77">
        <f t="shared" si="41"/>
        <v>0.04119527064753619</v>
      </c>
      <c r="CB167" s="4">
        <f t="shared" si="42"/>
        <v>0.04222515241372459</v>
      </c>
      <c r="CC167" s="2">
        <f t="shared" si="43"/>
        <v>0.003601292316735573</v>
      </c>
    </row>
    <row r="168" spans="1:81" ht="12.75">
      <c r="A168" s="43"/>
      <c r="B168" s="43"/>
      <c r="C168" s="43">
        <v>164</v>
      </c>
      <c r="D168" s="43"/>
      <c r="E168" s="43"/>
      <c r="F168" s="43"/>
      <c r="G168" s="43" t="s">
        <v>1157</v>
      </c>
      <c r="H168" s="43">
        <v>1978</v>
      </c>
      <c r="I168" s="11">
        <f t="shared" si="53"/>
        <v>13</v>
      </c>
      <c r="J168" s="11" t="s">
        <v>2070</v>
      </c>
      <c r="K168" s="157">
        <v>0.049016203703703694</v>
      </c>
      <c r="L168" s="2">
        <f t="shared" si="48"/>
        <v>0.004067734747195327</v>
      </c>
      <c r="M168" s="118"/>
      <c r="P168" s="11"/>
      <c r="R168" s="156"/>
      <c r="S168" s="43"/>
      <c r="T168" s="95"/>
      <c r="U168" s="5"/>
      <c r="V168" s="5"/>
      <c r="W168" s="5"/>
      <c r="Y168" s="4"/>
      <c r="AA168" s="5"/>
      <c r="AB168" s="118">
        <v>313</v>
      </c>
      <c r="AC168" t="s">
        <v>328</v>
      </c>
      <c r="AD168">
        <v>1988</v>
      </c>
      <c r="AE168" s="7" t="s">
        <v>632</v>
      </c>
      <c r="AF168" s="146">
        <v>0.04435185185185186</v>
      </c>
      <c r="AG168" s="99">
        <f t="shared" si="46"/>
        <v>0.003895639161339645</v>
      </c>
      <c r="AH168">
        <v>133</v>
      </c>
      <c r="AI168" t="s">
        <v>287</v>
      </c>
      <c r="AJ168">
        <v>1986</v>
      </c>
      <c r="AK168" s="152">
        <v>0.03755787037037037</v>
      </c>
      <c r="AL168" s="2">
        <f t="shared" si="49"/>
        <v>0.0032280077671139125</v>
      </c>
      <c r="AM168" s="13" t="s">
        <v>275</v>
      </c>
      <c r="AN168" s="43"/>
      <c r="AO168">
        <v>158</v>
      </c>
      <c r="AP168" s="42" t="s">
        <v>2353</v>
      </c>
      <c r="AQ168">
        <v>1956</v>
      </c>
      <c r="AR168" s="2">
        <v>0.039942129629629626</v>
      </c>
      <c r="AS168" s="13" t="s">
        <v>2354</v>
      </c>
      <c r="AT168" s="2">
        <f t="shared" si="52"/>
        <v>0.003431934297856086</v>
      </c>
      <c r="AV168" s="254">
        <v>158</v>
      </c>
      <c r="AW168" s="248" t="s">
        <v>1237</v>
      </c>
      <c r="AX168" s="282" t="s">
        <v>1409</v>
      </c>
      <c r="AY168" s="248" t="s">
        <v>158</v>
      </c>
      <c r="AZ168" s="255">
        <v>0.03667824074074074</v>
      </c>
      <c r="BA168" s="259">
        <f t="shared" si="47"/>
        <v>0.0031282081655215985</v>
      </c>
      <c r="BB168" s="260"/>
      <c r="BC168" s="260"/>
      <c r="BK168" s="24"/>
      <c r="BL168" s="24"/>
      <c r="BM168" s="24"/>
      <c r="BN168" s="24"/>
      <c r="BO168" s="24"/>
      <c r="BP168" s="24"/>
      <c r="BQ168" s="24"/>
      <c r="BR168" s="24"/>
      <c r="BS168" s="24"/>
      <c r="BT168" s="279">
        <v>163</v>
      </c>
      <c r="BU168" s="280" t="s">
        <v>1908</v>
      </c>
      <c r="BV168" s="280" t="s">
        <v>1769</v>
      </c>
      <c r="BW168" s="280" t="s">
        <v>158</v>
      </c>
      <c r="BX168" s="281">
        <v>0.016655092592592593</v>
      </c>
      <c r="BY168" s="77">
        <f t="shared" si="44"/>
        <v>0.003393458148449998</v>
      </c>
      <c r="BZ168" s="77">
        <f t="shared" si="40"/>
        <v>0.003513455918766413</v>
      </c>
      <c r="CA168" s="77">
        <f t="shared" si="41"/>
        <v>0.04119527064753619</v>
      </c>
      <c r="CB168" s="4">
        <f t="shared" si="42"/>
        <v>0.04222515241372459</v>
      </c>
      <c r="CC168" s="2">
        <f t="shared" si="43"/>
        <v>0.003601292316735573</v>
      </c>
    </row>
    <row r="169" spans="1:81" ht="12.75">
      <c r="A169" s="46"/>
      <c r="B169" s="43">
        <v>180</v>
      </c>
      <c r="C169" s="43"/>
      <c r="D169" s="43"/>
      <c r="E169" s="43"/>
      <c r="F169" s="43"/>
      <c r="G169" s="43" t="s">
        <v>1158</v>
      </c>
      <c r="H169" s="43">
        <v>1981</v>
      </c>
      <c r="I169" s="11">
        <f t="shared" si="53"/>
        <v>10</v>
      </c>
      <c r="J169" s="43" t="s">
        <v>2167</v>
      </c>
      <c r="K169" s="157">
        <v>0.049050925925925935</v>
      </c>
      <c r="L169" s="2">
        <f t="shared" si="48"/>
        <v>0.004070616259412941</v>
      </c>
      <c r="M169" s="118"/>
      <c r="P169" s="11"/>
      <c r="R169" s="156"/>
      <c r="S169" s="43"/>
      <c r="T169" s="95"/>
      <c r="U169" s="5"/>
      <c r="V169" s="5"/>
      <c r="W169" s="5"/>
      <c r="Y169" s="4"/>
      <c r="AA169" s="5"/>
      <c r="AB169" s="118">
        <v>316</v>
      </c>
      <c r="AC169" s="3" t="s">
        <v>734</v>
      </c>
      <c r="AD169">
        <v>1948</v>
      </c>
      <c r="AE169" s="7" t="s">
        <v>632</v>
      </c>
      <c r="AF169" s="146">
        <v>0.044444444444444446</v>
      </c>
      <c r="AG169" s="99">
        <f t="shared" si="46"/>
        <v>0.0039037720197140488</v>
      </c>
      <c r="AH169">
        <v>133</v>
      </c>
      <c r="AI169" t="s">
        <v>288</v>
      </c>
      <c r="AJ169">
        <v>1989</v>
      </c>
      <c r="AK169" s="152">
        <v>0.03761574074074074</v>
      </c>
      <c r="AL169" s="2">
        <f t="shared" si="49"/>
        <v>0.003232981584936892</v>
      </c>
      <c r="AM169" s="13" t="s">
        <v>275</v>
      </c>
      <c r="AN169" s="43"/>
      <c r="AO169">
        <v>159</v>
      </c>
      <c r="AP169" t="s">
        <v>0</v>
      </c>
      <c r="AQ169">
        <v>1959</v>
      </c>
      <c r="AR169" s="2">
        <v>0.040046296296296295</v>
      </c>
      <c r="AS169" s="13" t="s">
        <v>1</v>
      </c>
      <c r="AT169" s="2">
        <f t="shared" si="52"/>
        <v>0.0034329290614206814</v>
      </c>
      <c r="AV169" s="254">
        <v>159</v>
      </c>
      <c r="AW169" s="248" t="s">
        <v>1208</v>
      </c>
      <c r="AX169" s="248" t="s">
        <v>1410</v>
      </c>
      <c r="AY169" s="248" t="s">
        <v>1316</v>
      </c>
      <c r="AZ169" s="255">
        <v>0.03673611111111111</v>
      </c>
      <c r="BA169" s="259">
        <f t="shared" si="47"/>
        <v>0.0031331438047855955</v>
      </c>
      <c r="BB169" s="260"/>
      <c r="BC169" s="260"/>
      <c r="BK169" s="24"/>
      <c r="BL169" s="24"/>
      <c r="BM169" s="24"/>
      <c r="BN169" s="24"/>
      <c r="BO169" s="24"/>
      <c r="BP169" s="24"/>
      <c r="BQ169" s="24"/>
      <c r="BR169" s="24"/>
      <c r="BS169" s="24"/>
      <c r="BT169" s="279">
        <v>165</v>
      </c>
      <c r="BU169" s="280" t="s">
        <v>1908</v>
      </c>
      <c r="BV169" s="280" t="s">
        <v>1770</v>
      </c>
      <c r="BW169" s="280" t="s">
        <v>135</v>
      </c>
      <c r="BX169" s="281">
        <v>0.01667824074074074</v>
      </c>
      <c r="BY169" s="77">
        <f t="shared" si="44"/>
        <v>0.0033981745600531253</v>
      </c>
      <c r="BZ169" s="77">
        <f t="shared" si="40"/>
        <v>0.003518339109758444</v>
      </c>
      <c r="CA169" s="77">
        <f t="shared" si="41"/>
        <v>0.04125252606191776</v>
      </c>
      <c r="CB169" s="4">
        <f t="shared" si="42"/>
        <v>0.0422838392134657</v>
      </c>
      <c r="CC169" s="2">
        <f t="shared" si="43"/>
        <v>0.0036062975875024053</v>
      </c>
    </row>
    <row r="170" spans="1:81" ht="25.5">
      <c r="A170" s="46"/>
      <c r="B170" s="46"/>
      <c r="C170" s="46"/>
      <c r="D170" s="43"/>
      <c r="E170" s="43"/>
      <c r="F170" s="43"/>
      <c r="G170" s="43" t="s">
        <v>1118</v>
      </c>
      <c r="H170" s="43">
        <v>1947</v>
      </c>
      <c r="I170" s="11">
        <f t="shared" si="53"/>
        <v>44</v>
      </c>
      <c r="J170" s="13" t="s">
        <v>1079</v>
      </c>
      <c r="K170" s="157">
        <v>0.04909722222222223</v>
      </c>
      <c r="L170" s="2">
        <f t="shared" si="48"/>
        <v>0.004074458275703089</v>
      </c>
      <c r="M170" s="118"/>
      <c r="P170" s="11"/>
      <c r="R170" s="156"/>
      <c r="S170" s="43"/>
      <c r="T170" s="95"/>
      <c r="U170" s="5"/>
      <c r="V170" s="5"/>
      <c r="W170" s="5"/>
      <c r="Y170" s="4"/>
      <c r="AA170" s="5"/>
      <c r="AB170" s="118">
        <v>317</v>
      </c>
      <c r="AC170" t="s">
        <v>735</v>
      </c>
      <c r="AD170">
        <v>1939</v>
      </c>
      <c r="AE170" s="7" t="s">
        <v>658</v>
      </c>
      <c r="AF170" s="146">
        <v>0.04453703703703704</v>
      </c>
      <c r="AG170" s="99">
        <f t="shared" si="46"/>
        <v>0.003911904878088453</v>
      </c>
      <c r="AH170">
        <v>133</v>
      </c>
      <c r="AI170" s="47" t="s">
        <v>289</v>
      </c>
      <c r="AJ170" s="3">
        <v>1988</v>
      </c>
      <c r="AK170" s="152">
        <v>0.037627314814814815</v>
      </c>
      <c r="AL170" s="2">
        <f t="shared" si="49"/>
        <v>0.003233976348501488</v>
      </c>
      <c r="AM170" s="66" t="s">
        <v>171</v>
      </c>
      <c r="AN170" s="3"/>
      <c r="AO170">
        <v>160</v>
      </c>
      <c r="AP170" t="s">
        <v>2</v>
      </c>
      <c r="AQ170">
        <v>1980</v>
      </c>
      <c r="AR170" s="2">
        <v>0.04006944444444444</v>
      </c>
      <c r="AS170" s="13" t="s">
        <v>2194</v>
      </c>
      <c r="AT170" s="2">
        <f t="shared" si="52"/>
        <v>0.003441881933502045</v>
      </c>
      <c r="AV170" s="254">
        <v>160</v>
      </c>
      <c r="AW170" s="248" t="s">
        <v>1237</v>
      </c>
      <c r="AX170" s="263" t="s">
        <v>1411</v>
      </c>
      <c r="AY170" s="248" t="s">
        <v>1412</v>
      </c>
      <c r="AZ170" s="255">
        <v>0.03678240740740741</v>
      </c>
      <c r="BA170" s="259">
        <f t="shared" si="47"/>
        <v>0.003137092316196794</v>
      </c>
      <c r="BB170" s="260">
        <f>BA170/AT105</f>
        <v>0.9982924881764021</v>
      </c>
      <c r="BC170" s="260"/>
      <c r="BK170" s="24"/>
      <c r="BL170" s="24"/>
      <c r="BM170" s="24"/>
      <c r="BN170" s="24"/>
      <c r="BO170" s="24"/>
      <c r="BP170" s="24"/>
      <c r="BQ170" s="24"/>
      <c r="BR170" s="24"/>
      <c r="BS170" s="24"/>
      <c r="BT170" s="279">
        <v>166</v>
      </c>
      <c r="BU170" s="280" t="s">
        <v>1908</v>
      </c>
      <c r="BV170" s="263" t="s">
        <v>1772</v>
      </c>
      <c r="BW170" s="280" t="s">
        <v>1451</v>
      </c>
      <c r="BX170" s="281">
        <v>0.016701388888888887</v>
      </c>
      <c r="BY170" s="77">
        <f t="shared" si="44"/>
        <v>0.0034028909716562524</v>
      </c>
      <c r="BZ170" s="77">
        <f t="shared" si="40"/>
        <v>0.003523222300750475</v>
      </c>
      <c r="CA170" s="77">
        <f t="shared" si="41"/>
        <v>0.04130978147629932</v>
      </c>
      <c r="CB170" s="4">
        <f t="shared" si="42"/>
        <v>0.0423425260132068</v>
      </c>
      <c r="CC170" s="2">
        <f t="shared" si="43"/>
        <v>0.0036113028582692368</v>
      </c>
    </row>
    <row r="171" spans="1:81" ht="25.5">
      <c r="A171" s="43"/>
      <c r="B171" s="43">
        <v>183</v>
      </c>
      <c r="C171" s="43"/>
      <c r="D171" s="46"/>
      <c r="E171" s="46" t="s">
        <v>2051</v>
      </c>
      <c r="F171" s="46"/>
      <c r="G171" s="47" t="s">
        <v>389</v>
      </c>
      <c r="H171" s="46">
        <v>1951</v>
      </c>
      <c r="I171" s="51">
        <f t="shared" si="53"/>
        <v>40</v>
      </c>
      <c r="J171" s="46" t="s">
        <v>696</v>
      </c>
      <c r="K171" s="159">
        <v>0.04956018518518518</v>
      </c>
      <c r="L171" s="2">
        <f t="shared" si="48"/>
        <v>0.004112878438604579</v>
      </c>
      <c r="M171" s="118"/>
      <c r="P171" s="11"/>
      <c r="R171" s="156"/>
      <c r="S171" s="43"/>
      <c r="T171" s="95"/>
      <c r="U171" s="5"/>
      <c r="V171" s="5"/>
      <c r="W171" s="5"/>
      <c r="Y171" s="4"/>
      <c r="AA171" s="5"/>
      <c r="AB171" s="118">
        <v>321</v>
      </c>
      <c r="AC171" s="6" t="s">
        <v>736</v>
      </c>
      <c r="AD171" s="44">
        <v>1922</v>
      </c>
      <c r="AE171" s="7" t="s">
        <v>658</v>
      </c>
      <c r="AF171" s="146">
        <v>0.04469907407407408</v>
      </c>
      <c r="AG171" s="99">
        <f t="shared" si="46"/>
        <v>0.003926137380243661</v>
      </c>
      <c r="AH171">
        <v>133</v>
      </c>
      <c r="AI171" t="s">
        <v>290</v>
      </c>
      <c r="AJ171">
        <v>1973</v>
      </c>
      <c r="AK171" s="152">
        <v>0.037638888888888895</v>
      </c>
      <c r="AL171" s="2">
        <f t="shared" si="49"/>
        <v>0.003234971112066085</v>
      </c>
      <c r="AM171" s="13" t="s">
        <v>291</v>
      </c>
      <c r="AN171" s="43"/>
      <c r="AO171">
        <v>161</v>
      </c>
      <c r="AP171" t="s">
        <v>3</v>
      </c>
      <c r="AQ171">
        <v>1964</v>
      </c>
      <c r="AR171" s="2">
        <v>0.040185185185185185</v>
      </c>
      <c r="AS171" s="13" t="s">
        <v>2194</v>
      </c>
      <c r="AT171" s="2" t="e">
        <f>#REF!/11.635</f>
        <v>#REF!</v>
      </c>
      <c r="AV171" s="254">
        <v>161</v>
      </c>
      <c r="AW171" s="248" t="s">
        <v>1208</v>
      </c>
      <c r="AX171" s="248" t="s">
        <v>1413</v>
      </c>
      <c r="AY171" s="248" t="s">
        <v>1414</v>
      </c>
      <c r="AZ171" s="255">
        <v>0.03679398148148148</v>
      </c>
      <c r="BA171" s="259">
        <f t="shared" si="47"/>
        <v>0.0031380794440495933</v>
      </c>
      <c r="BB171" s="260"/>
      <c r="BC171" s="260"/>
      <c r="BK171" s="24"/>
      <c r="BL171" s="24"/>
      <c r="BM171" s="24"/>
      <c r="BN171" s="24"/>
      <c r="BO171" s="24"/>
      <c r="BP171" s="24"/>
      <c r="BQ171" s="24"/>
      <c r="BR171" s="24"/>
      <c r="BS171" s="24"/>
      <c r="BT171" s="279">
        <v>166</v>
      </c>
      <c r="BU171" s="280" t="s">
        <v>1908</v>
      </c>
      <c r="BV171" s="280" t="s">
        <v>1771</v>
      </c>
      <c r="BW171" s="280" t="s">
        <v>1364</v>
      </c>
      <c r="BX171" s="281">
        <v>0.016701388888888887</v>
      </c>
      <c r="BY171" s="77">
        <f t="shared" si="44"/>
        <v>0.0034028909716562524</v>
      </c>
      <c r="BZ171" s="77">
        <f t="shared" si="40"/>
        <v>0.003523222300750475</v>
      </c>
      <c r="CA171" s="77">
        <f t="shared" si="41"/>
        <v>0.04130978147629932</v>
      </c>
      <c r="CB171" s="4">
        <f t="shared" si="42"/>
        <v>0.0423425260132068</v>
      </c>
      <c r="CC171" s="2">
        <f t="shared" si="43"/>
        <v>0.0036113028582692368</v>
      </c>
    </row>
    <row r="172" spans="1:81" ht="25.5">
      <c r="A172" s="43"/>
      <c r="B172" s="46"/>
      <c r="C172" s="46"/>
      <c r="D172" s="43"/>
      <c r="E172" s="43"/>
      <c r="F172" s="43"/>
      <c r="G172" s="6" t="s">
        <v>2052</v>
      </c>
      <c r="H172" s="43">
        <v>1932</v>
      </c>
      <c r="I172" s="11">
        <f t="shared" si="53"/>
        <v>59</v>
      </c>
      <c r="J172" s="13" t="s">
        <v>1119</v>
      </c>
      <c r="K172" s="157">
        <v>0.050069444444444444</v>
      </c>
      <c r="L172" s="2">
        <f t="shared" si="48"/>
        <v>0.0041551406177962194</v>
      </c>
      <c r="M172" s="118"/>
      <c r="P172" s="11"/>
      <c r="R172" s="156"/>
      <c r="S172" s="43"/>
      <c r="T172" s="95"/>
      <c r="U172" s="5"/>
      <c r="V172" s="5"/>
      <c r="W172" s="5"/>
      <c r="Y172" s="4"/>
      <c r="AA172" s="5"/>
      <c r="AB172" s="118">
        <v>331</v>
      </c>
      <c r="AC172" s="3" t="s">
        <v>737</v>
      </c>
      <c r="AD172">
        <v>1954</v>
      </c>
      <c r="AE172" s="7" t="s">
        <v>696</v>
      </c>
      <c r="AF172" s="146">
        <v>0.04590277777777777</v>
      </c>
      <c r="AG172" s="99">
        <f t="shared" si="46"/>
        <v>0.004031864539110915</v>
      </c>
      <c r="AH172">
        <v>133</v>
      </c>
      <c r="AI172" s="6" t="s">
        <v>292</v>
      </c>
      <c r="AJ172" s="3">
        <v>1949</v>
      </c>
      <c r="AK172" s="152">
        <v>0.037662037037037036</v>
      </c>
      <c r="AL172" s="2">
        <f t="shared" si="49"/>
        <v>0.003236960639195276</v>
      </c>
      <c r="AM172" s="13" t="s">
        <v>125</v>
      </c>
      <c r="AN172" s="43"/>
      <c r="AO172">
        <v>162</v>
      </c>
      <c r="AP172" s="3" t="s">
        <v>4</v>
      </c>
      <c r="AQ172">
        <v>1954</v>
      </c>
      <c r="AR172" s="2">
        <v>0.04019675925925926</v>
      </c>
      <c r="AS172" s="13" t="s">
        <v>2280</v>
      </c>
      <c r="AT172" s="2">
        <f>AR171/11.635</f>
        <v>0.003453819096277197</v>
      </c>
      <c r="AV172" s="254">
        <v>162</v>
      </c>
      <c r="AW172" s="248" t="s">
        <v>1237</v>
      </c>
      <c r="AX172" s="248" t="s">
        <v>680</v>
      </c>
      <c r="AY172" s="248" t="s">
        <v>1414</v>
      </c>
      <c r="AZ172" s="255">
        <v>0.03680555555555556</v>
      </c>
      <c r="BA172" s="259">
        <f t="shared" si="47"/>
        <v>0.003139066571902393</v>
      </c>
      <c r="BB172" s="260"/>
      <c r="BC172" s="260"/>
      <c r="BK172" s="24"/>
      <c r="BL172" s="24"/>
      <c r="BM172" s="24"/>
      <c r="BN172" s="24"/>
      <c r="BO172" s="24"/>
      <c r="BP172" s="24"/>
      <c r="BQ172" s="24"/>
      <c r="BR172" s="24"/>
      <c r="BS172" s="24"/>
      <c r="BT172" s="279">
        <v>168</v>
      </c>
      <c r="BU172" s="280" t="s">
        <v>1909</v>
      </c>
      <c r="BV172" s="316" t="s">
        <v>1937</v>
      </c>
      <c r="BW172" s="280" t="s">
        <v>1326</v>
      </c>
      <c r="BX172" s="281">
        <v>0.01671296296296296</v>
      </c>
      <c r="BY172" s="77">
        <f t="shared" si="44"/>
        <v>0.0034052491774578158</v>
      </c>
      <c r="BZ172" s="77">
        <f t="shared" si="40"/>
        <v>0.0035256638962464903</v>
      </c>
      <c r="CA172" s="77">
        <f t="shared" si="41"/>
        <v>0.0413384091834901</v>
      </c>
      <c r="CB172" s="4">
        <f t="shared" si="42"/>
        <v>0.04237186941307735</v>
      </c>
      <c r="CC172" s="2">
        <f t="shared" si="43"/>
        <v>0.0036138054936526525</v>
      </c>
    </row>
    <row r="173" spans="1:81" ht="25.5">
      <c r="A173" s="46"/>
      <c r="B173" s="43"/>
      <c r="C173" s="43">
        <v>168</v>
      </c>
      <c r="D173" s="46">
        <v>38</v>
      </c>
      <c r="E173" s="46"/>
      <c r="F173" s="46"/>
      <c r="G173" s="47" t="s">
        <v>1182</v>
      </c>
      <c r="H173" s="46">
        <v>1957</v>
      </c>
      <c r="I173" s="11">
        <f t="shared" si="53"/>
        <v>34</v>
      </c>
      <c r="J173" s="46" t="s">
        <v>1079</v>
      </c>
      <c r="K173" s="159">
        <v>0.05063657407407408</v>
      </c>
      <c r="L173" s="2">
        <f t="shared" si="48"/>
        <v>0.004202205317350546</v>
      </c>
      <c r="M173" s="118"/>
      <c r="P173" s="11"/>
      <c r="R173" s="156"/>
      <c r="S173" s="43"/>
      <c r="T173" s="95"/>
      <c r="U173" s="5"/>
      <c r="V173" s="5"/>
      <c r="W173" s="5"/>
      <c r="Y173" s="4"/>
      <c r="AA173" s="5"/>
      <c r="AB173" s="118">
        <v>336</v>
      </c>
      <c r="AC173" s="6" t="s">
        <v>738</v>
      </c>
      <c r="AD173">
        <v>1939</v>
      </c>
      <c r="AE173" s="7" t="s">
        <v>687</v>
      </c>
      <c r="AF173" s="146">
        <v>0.04684027777777778</v>
      </c>
      <c r="AG173" s="99">
        <f t="shared" si="46"/>
        <v>0.004114209730151759</v>
      </c>
      <c r="AH173">
        <v>134</v>
      </c>
      <c r="AI173" t="s">
        <v>293</v>
      </c>
      <c r="AJ173">
        <v>1969</v>
      </c>
      <c r="AK173" s="152">
        <v>0.03768518518518518</v>
      </c>
      <c r="AL173" s="2">
        <f t="shared" si="49"/>
        <v>0.0032389501663244676</v>
      </c>
      <c r="AM173" s="13" t="s">
        <v>125</v>
      </c>
      <c r="AN173" s="43"/>
      <c r="AO173">
        <v>163</v>
      </c>
      <c r="AP173" t="s">
        <v>5</v>
      </c>
      <c r="AQ173">
        <v>1950</v>
      </c>
      <c r="AR173" s="2">
        <v>0.04020833333333333</v>
      </c>
      <c r="AS173" s="13" t="s">
        <v>2221</v>
      </c>
      <c r="AT173" s="2">
        <f>AR172/11.635</f>
        <v>0.003454813859841793</v>
      </c>
      <c r="AV173" s="254">
        <v>163</v>
      </c>
      <c r="AW173" s="248" t="s">
        <v>1208</v>
      </c>
      <c r="AX173" s="248" t="s">
        <v>1415</v>
      </c>
      <c r="AY173" s="248" t="s">
        <v>158</v>
      </c>
      <c r="AZ173" s="255">
        <v>0.036875</v>
      </c>
      <c r="BA173" s="259">
        <f t="shared" si="47"/>
        <v>0.00314498933901919</v>
      </c>
      <c r="BB173" s="260"/>
      <c r="BC173" s="260"/>
      <c r="BK173" s="24"/>
      <c r="BL173" s="24"/>
      <c r="BM173" s="24"/>
      <c r="BN173" s="24"/>
      <c r="BO173" s="24"/>
      <c r="BP173" s="24"/>
      <c r="BQ173" s="24"/>
      <c r="BR173" s="24"/>
      <c r="BS173" s="24"/>
      <c r="BT173" s="279">
        <v>169</v>
      </c>
      <c r="BU173" s="280" t="s">
        <v>1909</v>
      </c>
      <c r="BV173" s="316" t="s">
        <v>1938</v>
      </c>
      <c r="BW173" s="280" t="s">
        <v>1374</v>
      </c>
      <c r="BX173" s="281">
        <v>0.01675925925925926</v>
      </c>
      <c r="BY173" s="77">
        <f t="shared" si="44"/>
        <v>0.0034146820006640704</v>
      </c>
      <c r="BZ173" s="77">
        <f t="shared" si="40"/>
        <v>0.003535430278230553</v>
      </c>
      <c r="CA173" s="77">
        <f t="shared" si="41"/>
        <v>0.04145292001225324</v>
      </c>
      <c r="CB173" s="4">
        <f t="shared" si="42"/>
        <v>0.04248924301255957</v>
      </c>
      <c r="CC173" s="2">
        <f t="shared" si="43"/>
        <v>0.003623816035186317</v>
      </c>
    </row>
    <row r="174" spans="2:81" ht="12.75">
      <c r="B174" s="46"/>
      <c r="C174" s="46"/>
      <c r="D174" s="43"/>
      <c r="E174" s="43"/>
      <c r="F174" s="43"/>
      <c r="G174" s="43" t="s">
        <v>1159</v>
      </c>
      <c r="H174" s="43">
        <v>1981</v>
      </c>
      <c r="I174" s="11">
        <f t="shared" si="53"/>
        <v>10</v>
      </c>
      <c r="J174" s="43" t="s">
        <v>1101</v>
      </c>
      <c r="K174" s="157">
        <v>0.05096064814814815</v>
      </c>
      <c r="L174" s="2">
        <f t="shared" si="48"/>
        <v>0.004229099431381589</v>
      </c>
      <c r="M174" s="118"/>
      <c r="P174" s="11"/>
      <c r="R174" s="156"/>
      <c r="S174" s="43"/>
      <c r="T174" s="95"/>
      <c r="U174" s="5"/>
      <c r="V174" s="5"/>
      <c r="W174" s="5"/>
      <c r="Y174" s="4"/>
      <c r="AA174" s="5"/>
      <c r="AB174" s="118">
        <v>343</v>
      </c>
      <c r="AC174" s="47" t="s">
        <v>739</v>
      </c>
      <c r="AD174">
        <v>1952</v>
      </c>
      <c r="AE174" s="7" t="s">
        <v>696</v>
      </c>
      <c r="AF174" s="146">
        <v>0.049375</v>
      </c>
      <c r="AG174" s="99">
        <f t="shared" si="46"/>
        <v>0.004336846728151076</v>
      </c>
      <c r="AH174">
        <v>135</v>
      </c>
      <c r="AI174" t="s">
        <v>294</v>
      </c>
      <c r="AJ174">
        <v>1953</v>
      </c>
      <c r="AK174" s="152">
        <v>0.03770833333333333</v>
      </c>
      <c r="AL174" s="2">
        <f t="shared" si="49"/>
        <v>0.0032409396934536595</v>
      </c>
      <c r="AM174" s="13" t="s">
        <v>295</v>
      </c>
      <c r="AN174" s="43"/>
      <c r="AO174">
        <v>164</v>
      </c>
      <c r="AP174" s="47" t="s">
        <v>6</v>
      </c>
      <c r="AQ174">
        <v>1987</v>
      </c>
      <c r="AR174" s="2">
        <v>0.04023148148148148</v>
      </c>
      <c r="AS174" s="13" t="s">
        <v>588</v>
      </c>
      <c r="AT174" s="2">
        <f>AR173/11.635</f>
        <v>0.003455808623406389</v>
      </c>
      <c r="AU174" s="61">
        <f>AR173/AK204</f>
        <v>1.0351609058402862</v>
      </c>
      <c r="AV174" s="254">
        <v>164</v>
      </c>
      <c r="AW174" s="248" t="s">
        <v>1221</v>
      </c>
      <c r="AX174" s="248" t="s">
        <v>1416</v>
      </c>
      <c r="AY174" s="248" t="s">
        <v>1247</v>
      </c>
      <c r="AZ174" s="255">
        <v>0.036909722222222226</v>
      </c>
      <c r="BA174" s="259">
        <f t="shared" si="47"/>
        <v>0.0031479507225775885</v>
      </c>
      <c r="BB174" s="260"/>
      <c r="BC174" s="260"/>
      <c r="BK174" s="24"/>
      <c r="BL174" s="24"/>
      <c r="BM174" s="24"/>
      <c r="BN174" s="24"/>
      <c r="BO174" s="24"/>
      <c r="BP174" s="24"/>
      <c r="BQ174" s="24"/>
      <c r="BR174" s="24"/>
      <c r="BS174" s="24"/>
      <c r="BT174" s="279">
        <v>170</v>
      </c>
      <c r="BU174" s="280" t="s">
        <v>1909</v>
      </c>
      <c r="BV174" s="268" t="s">
        <v>1939</v>
      </c>
      <c r="BW174" s="280" t="s">
        <v>1282</v>
      </c>
      <c r="BX174" s="281">
        <v>0.016770833333333332</v>
      </c>
      <c r="BY174" s="77">
        <f t="shared" si="44"/>
        <v>0.0034170402064656337</v>
      </c>
      <c r="BZ174" s="77">
        <f t="shared" si="40"/>
        <v>0.0035378718737265683</v>
      </c>
      <c r="CA174" s="77">
        <f t="shared" si="41"/>
        <v>0.04148154771944401</v>
      </c>
      <c r="CB174" s="4">
        <f t="shared" si="42"/>
        <v>0.04251858641243011</v>
      </c>
      <c r="CC174" s="2">
        <f t="shared" si="43"/>
        <v>0.003626318670569732</v>
      </c>
    </row>
    <row r="175" spans="1:81" ht="26.25" thickBot="1">
      <c r="A175" s="43">
        <v>211</v>
      </c>
      <c r="D175" s="46"/>
      <c r="E175" s="160">
        <v>35</v>
      </c>
      <c r="F175" s="160"/>
      <c r="G175" s="46" t="s">
        <v>2063</v>
      </c>
      <c r="H175" s="46">
        <v>1979</v>
      </c>
      <c r="I175" s="51">
        <f t="shared" si="53"/>
        <v>12</v>
      </c>
      <c r="J175" s="46" t="s">
        <v>1101</v>
      </c>
      <c r="K175" s="159">
        <v>0.052071759259259255</v>
      </c>
      <c r="L175" s="2">
        <f t="shared" si="48"/>
        <v>0.004321307822345166</v>
      </c>
      <c r="M175" s="118"/>
      <c r="P175" s="11"/>
      <c r="R175" s="156"/>
      <c r="S175" s="43"/>
      <c r="T175" s="95"/>
      <c r="U175" s="5"/>
      <c r="V175" s="5"/>
      <c r="W175" s="5"/>
      <c r="Y175" s="4"/>
      <c r="AA175" s="5"/>
      <c r="AB175" s="118">
        <v>346</v>
      </c>
      <c r="AC175" s="3" t="s">
        <v>740</v>
      </c>
      <c r="AD175">
        <v>196</v>
      </c>
      <c r="AE175" s="7" t="s">
        <v>706</v>
      </c>
      <c r="AF175" s="146">
        <v>0.04959490740740741</v>
      </c>
      <c r="AG175" s="99">
        <f t="shared" si="46"/>
        <v>0.004356162266790286</v>
      </c>
      <c r="AH175">
        <v>136</v>
      </c>
      <c r="AI175" t="s">
        <v>296</v>
      </c>
      <c r="AJ175">
        <v>1988</v>
      </c>
      <c r="AK175" s="152">
        <v>0.03778935185185185</v>
      </c>
      <c r="AL175" s="2">
        <f t="shared" si="49"/>
        <v>0.003247903038405832</v>
      </c>
      <c r="AM175" s="13" t="s">
        <v>297</v>
      </c>
      <c r="AN175" s="43"/>
      <c r="AO175">
        <v>165</v>
      </c>
      <c r="AP175" t="s">
        <v>7</v>
      </c>
      <c r="AQ175">
        <v>1945</v>
      </c>
      <c r="AR175" s="2">
        <v>0.04025462962962963</v>
      </c>
      <c r="AS175" s="13" t="s">
        <v>2182</v>
      </c>
      <c r="AT175" s="2">
        <f>AR174/11.635</f>
        <v>0.0034577981505355807</v>
      </c>
      <c r="AV175" s="254">
        <v>165</v>
      </c>
      <c r="AW175" s="248" t="s">
        <v>1221</v>
      </c>
      <c r="AX175" s="248" t="s">
        <v>1417</v>
      </c>
      <c r="AY175" s="248" t="s">
        <v>1418</v>
      </c>
      <c r="AZ175" s="255">
        <v>0.03692129629629629</v>
      </c>
      <c r="BA175" s="259">
        <f t="shared" si="47"/>
        <v>0.0031489378504303877</v>
      </c>
      <c r="BB175" s="260"/>
      <c r="BC175" s="260"/>
      <c r="BI175" s="24"/>
      <c r="BJ175" s="24"/>
      <c r="BM175" s="24"/>
      <c r="BN175" s="24"/>
      <c r="BO175" s="24"/>
      <c r="BP175" s="24"/>
      <c r="BQ175" s="24"/>
      <c r="BR175" s="24"/>
      <c r="BS175" s="24"/>
      <c r="BT175" s="279">
        <v>171</v>
      </c>
      <c r="BU175" s="280" t="s">
        <v>1908</v>
      </c>
      <c r="BV175" s="280" t="s">
        <v>1773</v>
      </c>
      <c r="BW175" s="280" t="s">
        <v>1774</v>
      </c>
      <c r="BX175" s="281">
        <v>0.01678240740740741</v>
      </c>
      <c r="BY175" s="77">
        <f t="shared" si="44"/>
        <v>0.003419398412267198</v>
      </c>
      <c r="BZ175" s="77">
        <f t="shared" si="40"/>
        <v>0.0035403134692225846</v>
      </c>
      <c r="CA175" s="77">
        <f t="shared" si="41"/>
        <v>0.0415101754266348</v>
      </c>
      <c r="CB175" s="4">
        <f t="shared" si="42"/>
        <v>0.04254792981230067</v>
      </c>
      <c r="CC175" s="2">
        <f t="shared" si="43"/>
        <v>0.003628821305953149</v>
      </c>
    </row>
    <row r="176" spans="1:81" ht="13.5" thickBot="1">
      <c r="A176" s="43"/>
      <c r="B176" s="43"/>
      <c r="C176" s="43">
        <v>176</v>
      </c>
      <c r="D176" s="43"/>
      <c r="E176" s="43"/>
      <c r="F176" s="43"/>
      <c r="G176" s="43" t="s">
        <v>1160</v>
      </c>
      <c r="H176" s="43">
        <v>1983</v>
      </c>
      <c r="I176" s="224">
        <f t="shared" si="53"/>
        <v>8</v>
      </c>
      <c r="J176" s="43" t="s">
        <v>1101</v>
      </c>
      <c r="K176" s="157">
        <v>0.05310185185185185</v>
      </c>
      <c r="L176" s="2">
        <f t="shared" si="48"/>
        <v>0.004406792684800983</v>
      </c>
      <c r="M176" s="118"/>
      <c r="P176" s="11"/>
      <c r="R176" s="156"/>
      <c r="S176" s="43"/>
      <c r="T176" s="95"/>
      <c r="U176" s="5"/>
      <c r="V176" s="5"/>
      <c r="W176" s="5"/>
      <c r="Y176" s="4"/>
      <c r="AA176" s="5"/>
      <c r="AB176" s="118">
        <v>353</v>
      </c>
      <c r="AC176" s="6" t="s">
        <v>741</v>
      </c>
      <c r="AD176" s="3">
        <v>1922</v>
      </c>
      <c r="AE176" s="7" t="s">
        <v>687</v>
      </c>
      <c r="AF176" s="146">
        <v>0.051006944444444445</v>
      </c>
      <c r="AG176" s="99">
        <f t="shared" si="46"/>
        <v>0.004480188356999952</v>
      </c>
      <c r="AH176">
        <v>137</v>
      </c>
      <c r="AI176" t="s">
        <v>298</v>
      </c>
      <c r="AJ176">
        <v>1947</v>
      </c>
      <c r="AK176" s="152">
        <v>0.037800925925925925</v>
      </c>
      <c r="AL176" s="2">
        <f t="shared" si="49"/>
        <v>0.0032488978019704277</v>
      </c>
      <c r="AM176" s="13" t="s">
        <v>215</v>
      </c>
      <c r="AN176" s="43"/>
      <c r="AO176">
        <v>166</v>
      </c>
      <c r="AP176" t="s">
        <v>8</v>
      </c>
      <c r="AQ176">
        <v>1951</v>
      </c>
      <c r="AR176" s="2">
        <v>0.04025462962962963</v>
      </c>
      <c r="AS176" s="13" t="s">
        <v>9</v>
      </c>
      <c r="AT176" s="2">
        <f t="shared" si="50"/>
        <v>0.003459787677664773</v>
      </c>
      <c r="AV176" s="254">
        <v>166</v>
      </c>
      <c r="AW176" s="268" t="s">
        <v>1371</v>
      </c>
      <c r="AX176" s="268" t="s">
        <v>1419</v>
      </c>
      <c r="AY176" s="248" t="s">
        <v>1229</v>
      </c>
      <c r="AZ176" s="249">
        <v>0.036944444444444446</v>
      </c>
      <c r="BA176" s="297">
        <f t="shared" si="47"/>
        <v>0.003150912106135987</v>
      </c>
      <c r="BB176" s="260"/>
      <c r="BC176" s="260"/>
      <c r="BK176" s="24"/>
      <c r="BL176" s="24"/>
      <c r="BM176" s="24"/>
      <c r="BN176" s="24"/>
      <c r="BO176" s="24"/>
      <c r="BP176" s="24"/>
      <c r="BQ176" s="24"/>
      <c r="BR176" s="24"/>
      <c r="BS176" s="24"/>
      <c r="BT176" s="279">
        <v>171</v>
      </c>
      <c r="BU176" s="280" t="s">
        <v>1908</v>
      </c>
      <c r="BV176" s="280" t="s">
        <v>1775</v>
      </c>
      <c r="BW176" s="280" t="s">
        <v>1217</v>
      </c>
      <c r="BX176" s="281">
        <v>0.01678240740740741</v>
      </c>
      <c r="BY176" s="77">
        <f t="shared" si="44"/>
        <v>0.003419398412267198</v>
      </c>
      <c r="BZ176" s="77">
        <f t="shared" si="40"/>
        <v>0.0035403134692225846</v>
      </c>
      <c r="CA176" s="77">
        <f t="shared" si="41"/>
        <v>0.0415101754266348</v>
      </c>
      <c r="CB176" s="4">
        <f t="shared" si="42"/>
        <v>0.04254792981230067</v>
      </c>
      <c r="CC176" s="2">
        <f t="shared" si="43"/>
        <v>0.003628821305953149</v>
      </c>
    </row>
    <row r="177" spans="1:81" ht="25.5">
      <c r="A177" s="46"/>
      <c r="B177" s="43"/>
      <c r="C177" s="43"/>
      <c r="D177" s="43"/>
      <c r="E177" s="43">
        <v>42</v>
      </c>
      <c r="F177" s="43"/>
      <c r="G177" s="43" t="s">
        <v>2053</v>
      </c>
      <c r="H177" s="43">
        <v>1976</v>
      </c>
      <c r="I177" s="11">
        <f t="shared" si="53"/>
        <v>15</v>
      </c>
      <c r="J177" s="43" t="s">
        <v>2054</v>
      </c>
      <c r="K177" s="157">
        <v>0.05344907407407407</v>
      </c>
      <c r="L177" s="2">
        <f t="shared" si="48"/>
        <v>0.004435607806977101</v>
      </c>
      <c r="M177" s="118"/>
      <c r="P177" s="11"/>
      <c r="R177" s="156"/>
      <c r="S177" s="43"/>
      <c r="T177" s="95"/>
      <c r="U177" s="5"/>
      <c r="V177" s="5"/>
      <c r="W177" s="5"/>
      <c r="Y177" s="4"/>
      <c r="AA177" s="5"/>
      <c r="AB177" s="118">
        <v>354</v>
      </c>
      <c r="AC177" s="3" t="s">
        <v>485</v>
      </c>
      <c r="AD177">
        <v>1966</v>
      </c>
      <c r="AE177" s="7" t="s">
        <v>671</v>
      </c>
      <c r="AF177" s="146">
        <v>0.05112268518518518</v>
      </c>
      <c r="AG177" s="99">
        <f t="shared" si="46"/>
        <v>0.004490354429967956</v>
      </c>
      <c r="AH177">
        <v>138</v>
      </c>
      <c r="AI177" t="s">
        <v>299</v>
      </c>
      <c r="AJ177">
        <v>1986</v>
      </c>
      <c r="AK177" s="152">
        <v>0.03782407407407407</v>
      </c>
      <c r="AL177" s="2">
        <f t="shared" si="49"/>
        <v>0.0032508873290996196</v>
      </c>
      <c r="AM177" s="13" t="s">
        <v>750</v>
      </c>
      <c r="AN177" s="43"/>
      <c r="AO177">
        <v>167</v>
      </c>
      <c r="AP177" t="s">
        <v>10</v>
      </c>
      <c r="AQ177">
        <v>1974</v>
      </c>
      <c r="AR177" s="2">
        <v>0.04023148148148148</v>
      </c>
      <c r="AS177" s="13" t="s">
        <v>2194</v>
      </c>
      <c r="AT177" s="2">
        <f t="shared" si="50"/>
        <v>0.0034577981505355807</v>
      </c>
      <c r="AV177" s="254">
        <v>167</v>
      </c>
      <c r="AW177" s="248" t="s">
        <v>1221</v>
      </c>
      <c r="AX177" s="248" t="s">
        <v>1420</v>
      </c>
      <c r="AY177" s="248" t="s">
        <v>1311</v>
      </c>
      <c r="AZ177" s="255">
        <v>0.036967592592592594</v>
      </c>
      <c r="BA177" s="259">
        <f t="shared" si="47"/>
        <v>0.003152886361841586</v>
      </c>
      <c r="BB177" s="260"/>
      <c r="BC177" s="260"/>
      <c r="BJ177" s="24"/>
      <c r="BK177" s="24"/>
      <c r="BM177" s="24"/>
      <c r="BN177" s="24"/>
      <c r="BO177" s="24"/>
      <c r="BP177" s="24"/>
      <c r="BQ177" s="24"/>
      <c r="BR177" s="24"/>
      <c r="BS177" s="24"/>
      <c r="BT177" s="279">
        <v>173</v>
      </c>
      <c r="BU177" s="280" t="s">
        <v>1909</v>
      </c>
      <c r="BV177" s="280" t="s">
        <v>1940</v>
      </c>
      <c r="BW177" s="280" t="s">
        <v>1291</v>
      </c>
      <c r="BX177" s="281">
        <v>0.016793981481481483</v>
      </c>
      <c r="BY177" s="77">
        <f t="shared" si="44"/>
        <v>0.0034217566180687613</v>
      </c>
      <c r="BZ177" s="77">
        <f t="shared" si="40"/>
        <v>0.0035427550647186</v>
      </c>
      <c r="CA177" s="77">
        <f t="shared" si="41"/>
        <v>0.04153880313382559</v>
      </c>
      <c r="CB177" s="4">
        <f t="shared" si="42"/>
        <v>0.042577273212171224</v>
      </c>
      <c r="CC177" s="2">
        <f t="shared" si="43"/>
        <v>0.0036313239413365652</v>
      </c>
    </row>
    <row r="178" spans="1:81" ht="12.75">
      <c r="A178" s="43"/>
      <c r="B178" s="46"/>
      <c r="C178" s="46"/>
      <c r="D178" s="46"/>
      <c r="E178" s="46"/>
      <c r="F178" s="46"/>
      <c r="G178" s="46" t="s">
        <v>935</v>
      </c>
      <c r="H178" s="46">
        <v>1981</v>
      </c>
      <c r="I178" s="51">
        <f t="shared" si="53"/>
        <v>10</v>
      </c>
      <c r="J178" s="13" t="s">
        <v>1087</v>
      </c>
      <c r="K178" s="159">
        <v>0.04703703703703704</v>
      </c>
      <c r="L178" s="2">
        <f t="shared" si="48"/>
        <v>0.003903488550791455</v>
      </c>
      <c r="M178" s="118"/>
      <c r="P178" s="11"/>
      <c r="R178" s="156"/>
      <c r="S178" s="43"/>
      <c r="T178" s="95"/>
      <c r="U178" s="5"/>
      <c r="V178" s="5"/>
      <c r="W178" s="5"/>
      <c r="Y178" s="4"/>
      <c r="AA178" s="5"/>
      <c r="AB178" s="118">
        <v>355</v>
      </c>
      <c r="AC178" s="3" t="s">
        <v>85</v>
      </c>
      <c r="AD178">
        <v>1952</v>
      </c>
      <c r="AE178" s="7" t="s">
        <v>696</v>
      </c>
      <c r="AF178" s="146">
        <v>0.05113425925925926</v>
      </c>
      <c r="AG178" s="99">
        <f t="shared" si="46"/>
        <v>0.004491371037264757</v>
      </c>
      <c r="AH178">
        <v>139</v>
      </c>
      <c r="AI178" s="3" t="s">
        <v>301</v>
      </c>
      <c r="AJ178">
        <v>1968</v>
      </c>
      <c r="AK178" s="152">
        <v>0.03792824074074074</v>
      </c>
      <c r="AL178" s="2">
        <f t="shared" si="49"/>
        <v>0.0032598402011809833</v>
      </c>
      <c r="AM178" s="13" t="s">
        <v>302</v>
      </c>
      <c r="AN178" s="43"/>
      <c r="AO178">
        <v>168</v>
      </c>
      <c r="AP178" t="s">
        <v>11</v>
      </c>
      <c r="AQ178">
        <v>1943</v>
      </c>
      <c r="AR178" s="2">
        <v>0.0403125</v>
      </c>
      <c r="AS178" s="13" t="s">
        <v>2182</v>
      </c>
      <c r="AT178" s="2">
        <f t="shared" si="50"/>
        <v>0.0034647614954877526</v>
      </c>
      <c r="AU178" s="21"/>
      <c r="AV178" s="254">
        <v>168</v>
      </c>
      <c r="AW178" s="248" t="s">
        <v>1208</v>
      </c>
      <c r="AX178" s="248" t="s">
        <v>1421</v>
      </c>
      <c r="AY178" s="248" t="s">
        <v>1234</v>
      </c>
      <c r="AZ178" s="255">
        <v>0.03703703703703704</v>
      </c>
      <c r="BA178" s="259">
        <f t="shared" si="47"/>
        <v>0.0031588091289583833</v>
      </c>
      <c r="BB178" s="260"/>
      <c r="BC178" s="260"/>
      <c r="BJ178" s="24"/>
      <c r="BK178" s="24"/>
      <c r="BM178" s="24"/>
      <c r="BN178" s="24"/>
      <c r="BO178" s="24"/>
      <c r="BP178" s="24"/>
      <c r="BQ178" s="24"/>
      <c r="BR178" s="24"/>
      <c r="BS178" s="24"/>
      <c r="BT178" s="279">
        <v>174</v>
      </c>
      <c r="BU178" s="280" t="s">
        <v>1909</v>
      </c>
      <c r="BV178" s="280" t="s">
        <v>1941</v>
      </c>
      <c r="BW178" s="280" t="s">
        <v>1942</v>
      </c>
      <c r="BX178" s="281">
        <v>0.016863425925925928</v>
      </c>
      <c r="BY178" s="77">
        <f t="shared" si="44"/>
        <v>0.003435905852878143</v>
      </c>
      <c r="BZ178" s="77">
        <f t="shared" si="40"/>
        <v>0.0035574046376946936</v>
      </c>
      <c r="CA178" s="77">
        <f t="shared" si="41"/>
        <v>0.041710569376970284</v>
      </c>
      <c r="CB178" s="4">
        <f t="shared" si="42"/>
        <v>0.04275333361139454</v>
      </c>
      <c r="CC178" s="2">
        <f t="shared" si="43"/>
        <v>0.003646339753637061</v>
      </c>
    </row>
    <row r="179" spans="1:81" ht="25.5">
      <c r="A179" s="46"/>
      <c r="B179" s="43"/>
      <c r="C179" s="43"/>
      <c r="D179" s="43"/>
      <c r="E179" s="43"/>
      <c r="F179" s="43"/>
      <c r="G179" s="3" t="s">
        <v>900</v>
      </c>
      <c r="H179" s="95">
        <v>1955</v>
      </c>
      <c r="I179" s="11">
        <f t="shared" si="53"/>
        <v>36</v>
      </c>
      <c r="J179" s="13" t="s">
        <v>1087</v>
      </c>
      <c r="K179" s="157">
        <v>0.05405092592592592</v>
      </c>
      <c r="L179" s="2">
        <f t="shared" si="48"/>
        <v>0.004485554018749039</v>
      </c>
      <c r="M179" s="118"/>
      <c r="P179" s="11"/>
      <c r="R179" s="156"/>
      <c r="S179" s="43"/>
      <c r="T179" s="95"/>
      <c r="U179" s="5"/>
      <c r="V179" s="5"/>
      <c r="W179" s="5"/>
      <c r="Y179" s="4"/>
      <c r="AA179" s="5"/>
      <c r="AB179" s="118">
        <v>356</v>
      </c>
      <c r="AC179" s="3" t="s">
        <v>395</v>
      </c>
      <c r="AD179">
        <v>1956</v>
      </c>
      <c r="AE179" s="7" t="s">
        <v>696</v>
      </c>
      <c r="AF179" s="146">
        <v>0.05115740740740741</v>
      </c>
      <c r="AG179" s="99">
        <f t="shared" si="46"/>
        <v>0.004493404251858358</v>
      </c>
      <c r="AH179">
        <v>140</v>
      </c>
      <c r="AI179" s="247" t="s">
        <v>303</v>
      </c>
      <c r="AJ179">
        <v>1983</v>
      </c>
      <c r="AK179" s="152">
        <v>0.03795138888888889</v>
      </c>
      <c r="AL179" s="2">
        <f t="shared" si="49"/>
        <v>0.003261829728310175</v>
      </c>
      <c r="AM179" s="13" t="s">
        <v>158</v>
      </c>
      <c r="AN179" s="43"/>
      <c r="AO179">
        <v>169</v>
      </c>
      <c r="AP179" s="270" t="s">
        <v>12</v>
      </c>
      <c r="AQ179">
        <v>1958</v>
      </c>
      <c r="AR179" s="2">
        <v>0.040462962962962964</v>
      </c>
      <c r="AS179" s="246" t="s">
        <v>1203</v>
      </c>
      <c r="AT179" s="2">
        <f t="shared" si="50"/>
        <v>0.0034776934218275</v>
      </c>
      <c r="AV179" s="254">
        <v>169</v>
      </c>
      <c r="AW179" s="248" t="s">
        <v>1221</v>
      </c>
      <c r="AX179" s="248" t="s">
        <v>1422</v>
      </c>
      <c r="AY179" s="248" t="s">
        <v>1418</v>
      </c>
      <c r="AZ179" s="255">
        <v>0.03704861111111111</v>
      </c>
      <c r="BA179" s="259">
        <f t="shared" si="47"/>
        <v>0.003159796256811182</v>
      </c>
      <c r="BB179" s="260"/>
      <c r="BC179" s="260"/>
      <c r="BK179" s="24"/>
      <c r="BL179" s="24"/>
      <c r="BM179" s="24"/>
      <c r="BN179" s="24"/>
      <c r="BO179" s="24"/>
      <c r="BP179" s="24"/>
      <c r="BQ179" s="24"/>
      <c r="BR179" s="24"/>
      <c r="BS179" s="24"/>
      <c r="BT179" s="279">
        <v>175</v>
      </c>
      <c r="BU179" s="280" t="s">
        <v>1909</v>
      </c>
      <c r="BV179" s="280" t="s">
        <v>1943</v>
      </c>
      <c r="BW179" s="280" t="s">
        <v>1942</v>
      </c>
      <c r="BX179" s="281">
        <v>0.016875</v>
      </c>
      <c r="BY179" s="77">
        <f t="shared" si="44"/>
        <v>0.0034382640586797064</v>
      </c>
      <c r="BZ179" s="77">
        <f t="shared" si="40"/>
        <v>0.003559846233190709</v>
      </c>
      <c r="CA179" s="77">
        <f t="shared" si="41"/>
        <v>0.041739197084161066</v>
      </c>
      <c r="CB179" s="4">
        <f t="shared" si="42"/>
        <v>0.04278267701126509</v>
      </c>
      <c r="CC179" s="2">
        <f t="shared" si="43"/>
        <v>0.003648842389020477</v>
      </c>
    </row>
    <row r="180" spans="1:81" ht="12.75">
      <c r="A180" s="43"/>
      <c r="B180" s="46"/>
      <c r="C180" s="46"/>
      <c r="D180" s="46"/>
      <c r="E180" s="46">
        <v>46</v>
      </c>
      <c r="F180" s="46"/>
      <c r="G180" s="47" t="s">
        <v>2055</v>
      </c>
      <c r="H180" s="46">
        <v>1979</v>
      </c>
      <c r="I180" s="51">
        <f t="shared" si="53"/>
        <v>12</v>
      </c>
      <c r="J180" s="46" t="s">
        <v>1101</v>
      </c>
      <c r="K180" s="159">
        <v>0.05769675925925926</v>
      </c>
      <c r="L180" s="2">
        <f t="shared" si="48"/>
        <v>0.004788112801598279</v>
      </c>
      <c r="M180" s="118"/>
      <c r="P180" s="11"/>
      <c r="R180" s="156"/>
      <c r="S180" s="43"/>
      <c r="T180" s="95"/>
      <c r="U180" s="5"/>
      <c r="V180" s="5"/>
      <c r="W180" s="5"/>
      <c r="Y180" s="4"/>
      <c r="AA180" s="5"/>
      <c r="AB180" s="118">
        <v>357</v>
      </c>
      <c r="AC180" t="s">
        <v>742</v>
      </c>
      <c r="AD180">
        <v>1958</v>
      </c>
      <c r="AE180" s="7" t="s">
        <v>158</v>
      </c>
      <c r="AF180" s="146">
        <v>0.05116898148148149</v>
      </c>
      <c r="AG180" s="99">
        <f t="shared" si="46"/>
        <v>0.004494420859155159</v>
      </c>
      <c r="AH180">
        <v>141</v>
      </c>
      <c r="AI180" s="247" t="s">
        <v>33</v>
      </c>
      <c r="AJ180">
        <v>1972</v>
      </c>
      <c r="AK180" s="152">
        <v>0.037974537037037036</v>
      </c>
      <c r="AL180" s="2">
        <f t="shared" si="49"/>
        <v>0.003263819255439367</v>
      </c>
      <c r="AM180" s="13" t="s">
        <v>158</v>
      </c>
      <c r="AN180" s="43"/>
      <c r="AO180">
        <v>170</v>
      </c>
      <c r="AP180" s="6" t="s">
        <v>13</v>
      </c>
      <c r="AQ180" s="6">
        <v>1949</v>
      </c>
      <c r="AR180" s="2">
        <v>0.040462962962962964</v>
      </c>
      <c r="AS180" s="13" t="s">
        <v>2206</v>
      </c>
      <c r="AT180" s="2">
        <f t="shared" si="50"/>
        <v>0.0034776934218275</v>
      </c>
      <c r="AV180" s="254">
        <v>170</v>
      </c>
      <c r="AW180" s="248" t="s">
        <v>1237</v>
      </c>
      <c r="AX180" s="248" t="s">
        <v>1423</v>
      </c>
      <c r="AY180" s="248" t="s">
        <v>1217</v>
      </c>
      <c r="AZ180" s="255">
        <v>0.03712962962962963</v>
      </c>
      <c r="BA180" s="259">
        <f t="shared" si="47"/>
        <v>0.003166706151780779</v>
      </c>
      <c r="BB180" s="260"/>
      <c r="BC180" s="260"/>
      <c r="BK180" s="24"/>
      <c r="BL180" s="24"/>
      <c r="BM180" s="24"/>
      <c r="BN180" s="24"/>
      <c r="BO180" s="24"/>
      <c r="BP180" s="24"/>
      <c r="BQ180" s="24"/>
      <c r="BR180" s="24"/>
      <c r="BS180" s="24"/>
      <c r="BT180" s="279">
        <v>176</v>
      </c>
      <c r="BU180" s="280" t="s">
        <v>1909</v>
      </c>
      <c r="BV180" s="280" t="s">
        <v>1944</v>
      </c>
      <c r="BW180" s="280" t="s">
        <v>1942</v>
      </c>
      <c r="BX180" s="281">
        <v>0.016886574074074075</v>
      </c>
      <c r="BY180" s="77">
        <f t="shared" si="44"/>
        <v>0.00344062226448127</v>
      </c>
      <c r="BZ180" s="77">
        <f t="shared" si="40"/>
        <v>0.0035622878286867246</v>
      </c>
      <c r="CA180" s="77">
        <f t="shared" si="41"/>
        <v>0.04176782479135185</v>
      </c>
      <c r="CB180" s="4">
        <f t="shared" si="42"/>
        <v>0.04281202041113564</v>
      </c>
      <c r="CC180" s="2">
        <f t="shared" si="43"/>
        <v>0.0036513450244038924</v>
      </c>
    </row>
    <row r="181" spans="1:81" ht="12.75">
      <c r="A181" s="43"/>
      <c r="B181" s="43">
        <v>179</v>
      </c>
      <c r="C181" s="43"/>
      <c r="D181" s="43"/>
      <c r="E181" s="43"/>
      <c r="F181" s="43"/>
      <c r="G181" s="43" t="s">
        <v>1162</v>
      </c>
      <c r="H181" s="43">
        <v>1979</v>
      </c>
      <c r="I181" s="11">
        <f t="shared" si="53"/>
        <v>12</v>
      </c>
      <c r="J181" s="43" t="s">
        <v>982</v>
      </c>
      <c r="K181" s="157">
        <v>0.05902777777777778</v>
      </c>
      <c r="L181" s="2">
        <f t="shared" si="48"/>
        <v>0.0048985707699400645</v>
      </c>
      <c r="M181" s="118"/>
      <c r="P181" s="11"/>
      <c r="R181" s="156"/>
      <c r="T181" s="5"/>
      <c r="U181" s="5"/>
      <c r="V181" s="5"/>
      <c r="W181" s="5"/>
      <c r="Y181" s="4"/>
      <c r="AA181" s="5"/>
      <c r="AB181" s="118"/>
      <c r="AE181" s="7"/>
      <c r="AF181" s="148"/>
      <c r="AH181">
        <v>142</v>
      </c>
      <c r="AI181" s="47" t="s">
        <v>304</v>
      </c>
      <c r="AJ181">
        <v>1989</v>
      </c>
      <c r="AK181" s="152">
        <v>0.038125</v>
      </c>
      <c r="AL181" s="2">
        <f t="shared" si="49"/>
        <v>0.003276751181779115</v>
      </c>
      <c r="AM181" s="66" t="s">
        <v>237</v>
      </c>
      <c r="AN181" s="3"/>
      <c r="AO181">
        <v>171</v>
      </c>
      <c r="AP181" t="s">
        <v>14</v>
      </c>
      <c r="AQ181">
        <v>1968</v>
      </c>
      <c r="AR181" s="2">
        <v>0.04056712962962963</v>
      </c>
      <c r="AS181" s="13" t="s">
        <v>2194</v>
      </c>
      <c r="AT181" s="2">
        <f t="shared" si="50"/>
        <v>0.0034866462939088638</v>
      </c>
      <c r="AV181" s="254">
        <v>171</v>
      </c>
      <c r="AW181" s="248" t="s">
        <v>1237</v>
      </c>
      <c r="AX181" s="263" t="s">
        <v>1424</v>
      </c>
      <c r="AY181" s="248" t="s">
        <v>1336</v>
      </c>
      <c r="AZ181" s="255">
        <v>0.037141203703703704</v>
      </c>
      <c r="BA181" s="259">
        <f t="shared" si="47"/>
        <v>0.003167693279633578</v>
      </c>
      <c r="BB181" s="260"/>
      <c r="BC181" s="260"/>
      <c r="BK181" s="24"/>
      <c r="BL181" s="24"/>
      <c r="BM181" s="24"/>
      <c r="BN181" s="24"/>
      <c r="BO181" s="24"/>
      <c r="BP181" s="24"/>
      <c r="BQ181" s="24"/>
      <c r="BR181" s="24"/>
      <c r="BS181" s="24"/>
      <c r="BT181" s="279">
        <v>177</v>
      </c>
      <c r="BU181" s="280" t="s">
        <v>1908</v>
      </c>
      <c r="BV181" s="280" t="s">
        <v>1776</v>
      </c>
      <c r="BW181" s="280" t="s">
        <v>158</v>
      </c>
      <c r="BX181" s="281">
        <v>0.016898148148148148</v>
      </c>
      <c r="BY181" s="77">
        <f t="shared" si="44"/>
        <v>0.0034429804702828335</v>
      </c>
      <c r="BZ181" s="77">
        <f t="shared" si="40"/>
        <v>0.00356472942418274</v>
      </c>
      <c r="CA181" s="77">
        <f t="shared" si="41"/>
        <v>0.04179645249854263</v>
      </c>
      <c r="CB181" s="4">
        <f t="shared" si="42"/>
        <v>0.04284136381100619</v>
      </c>
      <c r="CC181" s="2">
        <f t="shared" si="43"/>
        <v>0.0036538476597873086</v>
      </c>
    </row>
    <row r="182" spans="1:81" ht="26.25" thickBot="1">
      <c r="A182" s="43"/>
      <c r="B182" s="43">
        <v>180</v>
      </c>
      <c r="C182" s="43"/>
      <c r="D182" s="43"/>
      <c r="E182" s="43"/>
      <c r="F182" s="43"/>
      <c r="G182" s="43" t="s">
        <v>1161</v>
      </c>
      <c r="H182" s="43">
        <v>1979</v>
      </c>
      <c r="I182" s="11">
        <f t="shared" si="53"/>
        <v>12</v>
      </c>
      <c r="J182" s="43" t="s">
        <v>1101</v>
      </c>
      <c r="K182" s="157">
        <v>0.06446759259259259</v>
      </c>
      <c r="L182" s="2">
        <f t="shared" si="48"/>
        <v>0.00535000768403258</v>
      </c>
      <c r="M182" s="118"/>
      <c r="P182" s="11"/>
      <c r="R182" s="156"/>
      <c r="T182" s="5"/>
      <c r="U182" s="5"/>
      <c r="V182" s="5"/>
      <c r="W182" s="5"/>
      <c r="Y182" s="4"/>
      <c r="AA182" s="5"/>
      <c r="AB182" s="118">
        <v>359</v>
      </c>
      <c r="AC182" t="s">
        <v>743</v>
      </c>
      <c r="AE182" s="7"/>
      <c r="AF182" s="148"/>
      <c r="AH182">
        <v>143</v>
      </c>
      <c r="AI182" t="s">
        <v>305</v>
      </c>
      <c r="AJ182">
        <v>1948</v>
      </c>
      <c r="AK182" s="152">
        <v>0.03813657407407407</v>
      </c>
      <c r="AL182" s="2">
        <f t="shared" si="49"/>
        <v>0.0032777459453437107</v>
      </c>
      <c r="AM182" s="13" t="s">
        <v>125</v>
      </c>
      <c r="AN182" s="43"/>
      <c r="AO182">
        <v>172</v>
      </c>
      <c r="AP182" t="s">
        <v>15</v>
      </c>
      <c r="AQ182">
        <v>1970</v>
      </c>
      <c r="AR182" s="2">
        <v>0.040601851851851854</v>
      </c>
      <c r="AS182" s="13" t="s">
        <v>2218</v>
      </c>
      <c r="AT182" s="2">
        <f t="shared" si="50"/>
        <v>0.003489630584602652</v>
      </c>
      <c r="AV182" s="254">
        <v>172</v>
      </c>
      <c r="AW182" s="265" t="s">
        <v>1317</v>
      </c>
      <c r="AX182" s="269" t="s">
        <v>1425</v>
      </c>
      <c r="AY182" s="248" t="s">
        <v>1285</v>
      </c>
      <c r="AZ182" s="255">
        <v>0.03719907407407407</v>
      </c>
      <c r="BA182" s="259">
        <f t="shared" si="47"/>
        <v>0.0031726289188975755</v>
      </c>
      <c r="BB182" s="260"/>
      <c r="BC182" s="260"/>
      <c r="BK182" s="24"/>
      <c r="BL182" s="24"/>
      <c r="BM182" s="24"/>
      <c r="BN182" s="24"/>
      <c r="BO182" s="24"/>
      <c r="BP182" s="24"/>
      <c r="BQ182" s="24"/>
      <c r="BR182" s="24"/>
      <c r="BS182" s="24"/>
      <c r="BT182" s="279">
        <v>177</v>
      </c>
      <c r="BU182" s="280" t="s">
        <v>1909</v>
      </c>
      <c r="BV182" s="280" t="s">
        <v>1945</v>
      </c>
      <c r="BW182" s="280" t="s">
        <v>1258</v>
      </c>
      <c r="BX182" s="281">
        <v>0.016898148148148148</v>
      </c>
      <c r="BY182" s="77">
        <f t="shared" si="44"/>
        <v>0.0034429804702828335</v>
      </c>
      <c r="BZ182" s="77">
        <f t="shared" si="40"/>
        <v>0.00356472942418274</v>
      </c>
      <c r="CA182" s="77">
        <f t="shared" si="41"/>
        <v>0.04179645249854263</v>
      </c>
      <c r="CB182" s="4">
        <f t="shared" si="42"/>
        <v>0.04284136381100619</v>
      </c>
      <c r="CC182" s="2">
        <f t="shared" si="43"/>
        <v>0.0036538476597873086</v>
      </c>
    </row>
    <row r="183" spans="1:81" ht="26.25" thickBot="1">
      <c r="A183" s="3">
        <v>212</v>
      </c>
      <c r="B183" s="43">
        <v>188</v>
      </c>
      <c r="C183" s="43"/>
      <c r="D183" s="43"/>
      <c r="E183" s="43"/>
      <c r="F183" s="43"/>
      <c r="G183" s="225" t="s">
        <v>934</v>
      </c>
      <c r="H183" s="64">
        <v>1910</v>
      </c>
      <c r="I183" s="11">
        <f t="shared" si="53"/>
        <v>81</v>
      </c>
      <c r="J183" s="13" t="s">
        <v>929</v>
      </c>
      <c r="K183" s="157">
        <v>0.0638888888888889</v>
      </c>
      <c r="L183" s="2">
        <f t="shared" si="48"/>
        <v>0.005301982480405717</v>
      </c>
      <c r="M183" s="118"/>
      <c r="P183" s="11"/>
      <c r="R183" s="156"/>
      <c r="T183" s="5"/>
      <c r="U183" s="5"/>
      <c r="V183" s="5"/>
      <c r="W183" s="5"/>
      <c r="Y183" s="4"/>
      <c r="AA183" s="5"/>
      <c r="AB183" s="118"/>
      <c r="AE183" s="7"/>
      <c r="AF183" s="148"/>
      <c r="AH183">
        <v>144</v>
      </c>
      <c r="AI183" t="s">
        <v>2340</v>
      </c>
      <c r="AJ183">
        <v>1973</v>
      </c>
      <c r="AK183" s="152">
        <v>0.038182870370370374</v>
      </c>
      <c r="AL183" s="2">
        <f t="shared" si="49"/>
        <v>0.003281724999602095</v>
      </c>
      <c r="AM183" s="13"/>
      <c r="AN183" s="43"/>
      <c r="AO183">
        <v>173</v>
      </c>
      <c r="AP183" t="s">
        <v>16</v>
      </c>
      <c r="AQ183">
        <v>1984</v>
      </c>
      <c r="AR183" s="2">
        <v>0.04061342592592593</v>
      </c>
      <c r="AS183" s="13" t="s">
        <v>2194</v>
      </c>
      <c r="AT183" s="2">
        <f t="shared" si="50"/>
        <v>0.003490625348167248</v>
      </c>
      <c r="AV183" s="254">
        <v>173</v>
      </c>
      <c r="AW183" s="248" t="s">
        <v>1237</v>
      </c>
      <c r="AX183" s="248" t="s">
        <v>1426</v>
      </c>
      <c r="AY183" s="248" t="s">
        <v>1256</v>
      </c>
      <c r="AZ183" s="255">
        <v>0.0372337962962963</v>
      </c>
      <c r="BA183" s="259">
        <f t="shared" si="47"/>
        <v>0.0031755903024559746</v>
      </c>
      <c r="BB183" s="260"/>
      <c r="BC183" s="260"/>
      <c r="BK183" s="24"/>
      <c r="BL183" s="24"/>
      <c r="BM183" s="24"/>
      <c r="BN183" s="24"/>
      <c r="BO183" s="24"/>
      <c r="BP183" s="24"/>
      <c r="BQ183" s="24"/>
      <c r="BR183" s="24"/>
      <c r="BS183" s="24"/>
      <c r="BT183" s="279">
        <v>179</v>
      </c>
      <c r="BU183" s="280" t="s">
        <v>1909</v>
      </c>
      <c r="BV183" s="280" t="s">
        <v>1946</v>
      </c>
      <c r="BW183" s="280" t="s">
        <v>1684</v>
      </c>
      <c r="BX183" s="281">
        <v>0.016909722222222225</v>
      </c>
      <c r="BY183" s="77">
        <f t="shared" si="44"/>
        <v>0.0034453386760843977</v>
      </c>
      <c r="BZ183" s="77">
        <f t="shared" si="40"/>
        <v>0.0035671710196787565</v>
      </c>
      <c r="CA183" s="77">
        <f t="shared" si="41"/>
        <v>0.04182508020573342</v>
      </c>
      <c r="CB183" s="4">
        <f t="shared" si="42"/>
        <v>0.04287070721087675</v>
      </c>
      <c r="CC183" s="2">
        <f t="shared" si="43"/>
        <v>0.0036563502951707247</v>
      </c>
    </row>
    <row r="184" spans="1:81" ht="12.75">
      <c r="A184" s="43"/>
      <c r="B184" s="3">
        <v>188</v>
      </c>
      <c r="C184" s="3">
        <v>182</v>
      </c>
      <c r="D184" s="3">
        <v>43</v>
      </c>
      <c r="E184" s="3">
        <v>47</v>
      </c>
      <c r="F184" s="3">
        <v>22</v>
      </c>
      <c r="G184" s="43"/>
      <c r="H184" s="95"/>
      <c r="I184" s="214"/>
      <c r="J184" s="43"/>
      <c r="K184" s="157">
        <v>0.06765046296296297</v>
      </c>
      <c r="L184" s="2">
        <f t="shared" si="48"/>
        <v>0.005614146303980329</v>
      </c>
      <c r="P184" s="11"/>
      <c r="R184" s="156"/>
      <c r="T184" s="5"/>
      <c r="U184" s="5"/>
      <c r="V184" s="5"/>
      <c r="W184" s="5"/>
      <c r="Y184" s="4"/>
      <c r="AA184" s="5"/>
      <c r="AB184" s="118"/>
      <c r="AC184" t="s">
        <v>744</v>
      </c>
      <c r="AE184" s="7"/>
      <c r="AF184" s="148"/>
      <c r="AH184">
        <v>145</v>
      </c>
      <c r="AI184" t="s">
        <v>2348</v>
      </c>
      <c r="AJ184">
        <v>1959</v>
      </c>
      <c r="AK184" s="152">
        <v>0.03820601851851852</v>
      </c>
      <c r="AL184" s="2">
        <f t="shared" si="49"/>
        <v>0.0032837145267312867</v>
      </c>
      <c r="AM184" s="13" t="s">
        <v>161</v>
      </c>
      <c r="AN184" s="43"/>
      <c r="AO184">
        <v>174</v>
      </c>
      <c r="AP184" t="s">
        <v>17</v>
      </c>
      <c r="AQ184">
        <v>1989</v>
      </c>
      <c r="AR184" s="2">
        <v>0.04069444444444444</v>
      </c>
      <c r="AS184" s="13" t="s">
        <v>2326</v>
      </c>
      <c r="AT184" s="2">
        <f t="shared" si="50"/>
        <v>0.0034975886931194193</v>
      </c>
      <c r="AV184" s="254">
        <v>174</v>
      </c>
      <c r="AW184" s="248" t="s">
        <v>1237</v>
      </c>
      <c r="AX184" s="248" t="s">
        <v>1427</v>
      </c>
      <c r="AY184" s="248" t="s">
        <v>158</v>
      </c>
      <c r="AZ184" s="255">
        <v>0.037280092592592594</v>
      </c>
      <c r="BA184" s="259">
        <f t="shared" si="47"/>
        <v>0.0031795388138671724</v>
      </c>
      <c r="BB184" s="260"/>
      <c r="BC184" s="260"/>
      <c r="BK184" s="24"/>
      <c r="BL184" s="24"/>
      <c r="BM184" s="24"/>
      <c r="BN184" s="24"/>
      <c r="BO184" s="24"/>
      <c r="BP184" s="24"/>
      <c r="BQ184" s="24"/>
      <c r="BR184" s="24"/>
      <c r="BS184" s="24"/>
      <c r="BT184" s="279">
        <v>180</v>
      </c>
      <c r="BU184" s="280" t="s">
        <v>1908</v>
      </c>
      <c r="BV184" s="280" t="s">
        <v>1777</v>
      </c>
      <c r="BW184" s="280" t="s">
        <v>158</v>
      </c>
      <c r="BX184" s="281">
        <v>0.01693287037037037</v>
      </c>
      <c r="BY184" s="77">
        <f t="shared" si="44"/>
        <v>0.003450055087687524</v>
      </c>
      <c r="BZ184" s="77">
        <f t="shared" si="40"/>
        <v>0.0035720542106707867</v>
      </c>
      <c r="CA184" s="77">
        <f t="shared" si="41"/>
        <v>0.04188233562011497</v>
      </c>
      <c r="CB184" s="4">
        <f t="shared" si="42"/>
        <v>0.04292939401061784</v>
      </c>
      <c r="CC184" s="2">
        <f t="shared" si="43"/>
        <v>0.003661355565937556</v>
      </c>
    </row>
    <row r="185" spans="1:81" ht="12.75">
      <c r="A185" s="43"/>
      <c r="B185" s="43"/>
      <c r="C185" s="43"/>
      <c r="D185" s="43"/>
      <c r="E185" s="43"/>
      <c r="F185" s="43"/>
      <c r="G185" s="43"/>
      <c r="H185" s="95"/>
      <c r="I185" s="214"/>
      <c r="J185" s="43"/>
      <c r="K185" s="209"/>
      <c r="L185" s="43"/>
      <c r="P185" s="11"/>
      <c r="R185" s="156"/>
      <c r="T185" s="5"/>
      <c r="U185" s="5"/>
      <c r="V185" s="5"/>
      <c r="W185" s="5"/>
      <c r="Y185" s="4"/>
      <c r="AA185" s="5"/>
      <c r="AB185" s="118"/>
      <c r="AC185" t="s">
        <v>745</v>
      </c>
      <c r="AD185">
        <v>1984</v>
      </c>
      <c r="AE185" s="7" t="s">
        <v>615</v>
      </c>
      <c r="AF185" s="148"/>
      <c r="AH185">
        <v>146</v>
      </c>
      <c r="AI185" s="247" t="s">
        <v>306</v>
      </c>
      <c r="AJ185">
        <v>1948</v>
      </c>
      <c r="AK185" s="152">
        <v>0.03831018518518518</v>
      </c>
      <c r="AL185" s="2">
        <f t="shared" si="49"/>
        <v>0.00329266739881265</v>
      </c>
      <c r="AM185" s="13" t="s">
        <v>307</v>
      </c>
      <c r="AN185" s="43"/>
      <c r="AO185">
        <v>175</v>
      </c>
      <c r="AP185" t="s">
        <v>18</v>
      </c>
      <c r="AQ185">
        <v>1955</v>
      </c>
      <c r="AR185" s="2">
        <v>0.04070601851851852</v>
      </c>
      <c r="AS185" s="13" t="s">
        <v>19</v>
      </c>
      <c r="AT185" s="2">
        <f t="shared" si="50"/>
        <v>0.0034985834566840157</v>
      </c>
      <c r="AV185" s="254">
        <v>175</v>
      </c>
      <c r="AW185" s="248" t="s">
        <v>1208</v>
      </c>
      <c r="AX185" s="248" t="s">
        <v>1428</v>
      </c>
      <c r="AY185" s="248" t="s">
        <v>1250</v>
      </c>
      <c r="AZ185" s="255">
        <v>0.03730324074074074</v>
      </c>
      <c r="BA185" s="259">
        <f t="shared" si="47"/>
        <v>0.003181513069572771</v>
      </c>
      <c r="BB185" s="260"/>
      <c r="BC185" s="260"/>
      <c r="BK185" s="24"/>
      <c r="BL185" s="24"/>
      <c r="BM185" s="24"/>
      <c r="BN185" s="24"/>
      <c r="BO185" s="24"/>
      <c r="BP185" s="24"/>
      <c r="BQ185" s="24"/>
      <c r="BR185" s="24"/>
      <c r="BS185" s="24"/>
      <c r="BT185" s="279">
        <v>181</v>
      </c>
      <c r="BU185" s="280" t="s">
        <v>1908</v>
      </c>
      <c r="BV185" s="280" t="s">
        <v>1778</v>
      </c>
      <c r="BW185" s="280" t="s">
        <v>158</v>
      </c>
      <c r="BX185" s="281">
        <v>0.01695601851851852</v>
      </c>
      <c r="BY185" s="77">
        <f t="shared" si="44"/>
        <v>0.0034547714992906515</v>
      </c>
      <c r="BZ185" s="77">
        <f t="shared" si="40"/>
        <v>0.003576937401662818</v>
      </c>
      <c r="CA185" s="77">
        <f t="shared" si="41"/>
        <v>0.04193959103449654</v>
      </c>
      <c r="CB185" s="4">
        <f t="shared" si="42"/>
        <v>0.04298808081035895</v>
      </c>
      <c r="CC185" s="2">
        <f t="shared" si="43"/>
        <v>0.003666360836704388</v>
      </c>
    </row>
    <row r="186" spans="1:81" ht="12.75">
      <c r="A186" s="43"/>
      <c r="B186" s="43"/>
      <c r="C186" s="43"/>
      <c r="D186" s="43"/>
      <c r="E186" s="43"/>
      <c r="F186" s="43"/>
      <c r="G186" s="43"/>
      <c r="H186" s="95"/>
      <c r="I186" s="214"/>
      <c r="J186" s="43"/>
      <c r="K186" s="209"/>
      <c r="L186" s="43"/>
      <c r="P186" s="11"/>
      <c r="R186" s="156"/>
      <c r="T186" s="5"/>
      <c r="U186" s="5"/>
      <c r="V186" s="5"/>
      <c r="W186" s="5"/>
      <c r="Y186" s="4"/>
      <c r="AA186" s="5"/>
      <c r="AB186" s="118"/>
      <c r="AC186" s="47" t="s">
        <v>746</v>
      </c>
      <c r="AD186">
        <v>1955</v>
      </c>
      <c r="AE186" s="7" t="s">
        <v>615</v>
      </c>
      <c r="AF186" s="148"/>
      <c r="AH186">
        <v>147</v>
      </c>
      <c r="AI186" t="s">
        <v>308</v>
      </c>
      <c r="AJ186">
        <v>1953</v>
      </c>
      <c r="AK186" s="152">
        <v>0.03833333333333334</v>
      </c>
      <c r="AL186" s="2">
        <f t="shared" si="49"/>
        <v>0.0032946569259418427</v>
      </c>
      <c r="AM186" s="13" t="s">
        <v>158</v>
      </c>
      <c r="AN186" s="43"/>
      <c r="AO186">
        <v>176</v>
      </c>
      <c r="AP186" t="s">
        <v>20</v>
      </c>
      <c r="AQ186">
        <v>1964</v>
      </c>
      <c r="AR186" s="2">
        <v>0.04075231481481481</v>
      </c>
      <c r="AS186" s="13" t="s">
        <v>2221</v>
      </c>
      <c r="AT186" s="2">
        <f t="shared" si="50"/>
        <v>0.003502562510942399</v>
      </c>
      <c r="AV186" s="254">
        <v>176</v>
      </c>
      <c r="AW186" s="248" t="s">
        <v>1237</v>
      </c>
      <c r="AX186" s="248" t="s">
        <v>1429</v>
      </c>
      <c r="AY186" s="248" t="s">
        <v>1250</v>
      </c>
      <c r="AZ186" s="255">
        <v>0.037349537037037035</v>
      </c>
      <c r="BA186" s="259">
        <f t="shared" si="47"/>
        <v>0.003185461580983969</v>
      </c>
      <c r="BB186" s="260"/>
      <c r="BC186" s="260"/>
      <c r="BK186" s="24"/>
      <c r="BL186" s="24"/>
      <c r="BM186" s="24"/>
      <c r="BN186" s="24"/>
      <c r="BO186" s="24"/>
      <c r="BP186" s="24"/>
      <c r="BQ186" s="24"/>
      <c r="BR186" s="24"/>
      <c r="BS186" s="24"/>
      <c r="BT186" s="279">
        <v>182</v>
      </c>
      <c r="BU186" s="280" t="s">
        <v>1909</v>
      </c>
      <c r="BV186" s="280" t="s">
        <v>1947</v>
      </c>
      <c r="BW186" s="280" t="s">
        <v>1684</v>
      </c>
      <c r="BX186" s="281">
        <v>0.016979166666666667</v>
      </c>
      <c r="BY186" s="77">
        <f t="shared" si="44"/>
        <v>0.0034594879108937786</v>
      </c>
      <c r="BZ186" s="77">
        <f t="shared" si="40"/>
        <v>0.003581820592654849</v>
      </c>
      <c r="CA186" s="77">
        <f t="shared" si="41"/>
        <v>0.041996846448878106</v>
      </c>
      <c r="CB186" s="4">
        <f t="shared" si="42"/>
        <v>0.043046767610100053</v>
      </c>
      <c r="CC186" s="2">
        <f t="shared" si="43"/>
        <v>0.00367136610747122</v>
      </c>
    </row>
    <row r="187" spans="1:81" ht="25.5">
      <c r="A187" s="43"/>
      <c r="B187" s="43"/>
      <c r="C187" s="43"/>
      <c r="D187" s="43"/>
      <c r="E187" s="43"/>
      <c r="F187" s="43"/>
      <c r="G187" s="43"/>
      <c r="H187" s="95"/>
      <c r="I187" s="214"/>
      <c r="J187" s="43"/>
      <c r="K187" s="209"/>
      <c r="L187" s="43"/>
      <c r="P187" s="11"/>
      <c r="R187" s="156"/>
      <c r="T187" s="5"/>
      <c r="U187" s="5"/>
      <c r="V187" s="5"/>
      <c r="W187" s="5"/>
      <c r="Y187" s="4"/>
      <c r="AA187" s="5"/>
      <c r="AB187" s="118"/>
      <c r="AC187" t="s">
        <v>747</v>
      </c>
      <c r="AD187">
        <v>1981</v>
      </c>
      <c r="AE187" s="7" t="s">
        <v>748</v>
      </c>
      <c r="AF187" s="148"/>
      <c r="AH187">
        <v>148</v>
      </c>
      <c r="AI187" s="6" t="s">
        <v>309</v>
      </c>
      <c r="AJ187">
        <v>1983</v>
      </c>
      <c r="AK187" s="152">
        <v>0.038356481481481484</v>
      </c>
      <c r="AL187" s="2">
        <f t="shared" si="49"/>
        <v>0.0032966464530710345</v>
      </c>
      <c r="AM187" s="13" t="s">
        <v>129</v>
      </c>
      <c r="AN187" s="43"/>
      <c r="AO187">
        <v>177</v>
      </c>
      <c r="AP187" t="s">
        <v>21</v>
      </c>
      <c r="AQ187">
        <v>1989</v>
      </c>
      <c r="AR187" s="2">
        <v>0.040810185185185185</v>
      </c>
      <c r="AS187" s="13" t="s">
        <v>2255</v>
      </c>
      <c r="AT187" s="2">
        <f t="shared" si="50"/>
        <v>0.003507536328765379</v>
      </c>
      <c r="AV187" s="254">
        <v>177</v>
      </c>
      <c r="AW187" s="248" t="s">
        <v>1237</v>
      </c>
      <c r="AX187" s="282" t="s">
        <v>1430</v>
      </c>
      <c r="AY187" s="306" t="s">
        <v>1431</v>
      </c>
      <c r="AZ187" s="255">
        <v>0.03736111111111111</v>
      </c>
      <c r="BA187" s="259">
        <f t="shared" si="47"/>
        <v>0.0031864487088367685</v>
      </c>
      <c r="BC187" s="260">
        <f>BA187/AL248</f>
        <v>0.8970098501372403</v>
      </c>
      <c r="BK187" s="24"/>
      <c r="BL187" s="24"/>
      <c r="BM187" s="24"/>
      <c r="BN187" s="24"/>
      <c r="BO187" s="24"/>
      <c r="BP187" s="24"/>
      <c r="BQ187" s="24"/>
      <c r="BR187" s="24"/>
      <c r="BS187" s="24"/>
      <c r="BT187" s="279">
        <v>183</v>
      </c>
      <c r="BU187" s="280" t="s">
        <v>1909</v>
      </c>
      <c r="BV187" s="280" t="s">
        <v>1948</v>
      </c>
      <c r="BW187" s="280" t="s">
        <v>1949</v>
      </c>
      <c r="BX187" s="281">
        <v>0.01699074074074074</v>
      </c>
      <c r="BY187" s="77">
        <f t="shared" si="44"/>
        <v>0.003461846116695342</v>
      </c>
      <c r="BZ187" s="77">
        <f t="shared" si="40"/>
        <v>0.0035842621881508646</v>
      </c>
      <c r="CA187" s="77">
        <f t="shared" si="41"/>
        <v>0.04202547415606889</v>
      </c>
      <c r="CB187" s="4">
        <f t="shared" si="42"/>
        <v>0.04307611100997061</v>
      </c>
      <c r="CC187" s="2">
        <f t="shared" si="43"/>
        <v>0.003673868742854636</v>
      </c>
    </row>
    <row r="188" spans="1:81" ht="12.75">
      <c r="A188" s="43"/>
      <c r="B188" s="43"/>
      <c r="C188" s="43"/>
      <c r="D188" s="43"/>
      <c r="E188" s="43"/>
      <c r="F188" s="43"/>
      <c r="G188" s="43"/>
      <c r="H188" s="95"/>
      <c r="I188" s="214"/>
      <c r="J188" s="43"/>
      <c r="K188" s="209"/>
      <c r="L188" s="43"/>
      <c r="P188" s="11"/>
      <c r="R188" s="156"/>
      <c r="T188" s="5"/>
      <c r="U188" s="5"/>
      <c r="V188" s="5"/>
      <c r="W188" s="5"/>
      <c r="Y188" s="4"/>
      <c r="AA188" s="5"/>
      <c r="AB188" s="118">
        <v>368</v>
      </c>
      <c r="AC188" t="s">
        <v>749</v>
      </c>
      <c r="AE188" s="89"/>
      <c r="AF188" s="148"/>
      <c r="AH188">
        <v>149</v>
      </c>
      <c r="AI188" s="3" t="s">
        <v>310</v>
      </c>
      <c r="AJ188">
        <v>1952</v>
      </c>
      <c r="AK188" s="152">
        <v>0.03837962962962963</v>
      </c>
      <c r="AL188" s="2">
        <f t="shared" si="49"/>
        <v>0.0032986359802002264</v>
      </c>
      <c r="AM188" s="13" t="s">
        <v>311</v>
      </c>
      <c r="AN188" s="43">
        <f>AL188/AG158</f>
        <v>0.8767223622879428</v>
      </c>
      <c r="AO188">
        <v>178</v>
      </c>
      <c r="AP188" t="s">
        <v>22</v>
      </c>
      <c r="AQ188">
        <v>1948</v>
      </c>
      <c r="AR188" s="2">
        <v>0.04086805555555555</v>
      </c>
      <c r="AS188" s="13" t="s">
        <v>23</v>
      </c>
      <c r="AT188" s="2">
        <f t="shared" si="50"/>
        <v>0.0035125101465883586</v>
      </c>
      <c r="AV188" s="254">
        <v>178</v>
      </c>
      <c r="AW188" s="248" t="s">
        <v>1237</v>
      </c>
      <c r="AX188" s="248" t="s">
        <v>1432</v>
      </c>
      <c r="AY188" s="248" t="s">
        <v>1258</v>
      </c>
      <c r="AZ188" s="255">
        <v>0.03738425925925926</v>
      </c>
      <c r="BA188" s="259">
        <f t="shared" si="47"/>
        <v>0.003188422964542368</v>
      </c>
      <c r="BB188" s="260"/>
      <c r="BC188" s="260"/>
      <c r="BK188" s="24"/>
      <c r="BL188" s="24"/>
      <c r="BM188" s="24"/>
      <c r="BN188" s="24"/>
      <c r="BO188" s="24"/>
      <c r="BP188" s="24"/>
      <c r="BQ188" s="24"/>
      <c r="BR188" s="24"/>
      <c r="BS188" s="24"/>
      <c r="BT188" s="279">
        <v>184</v>
      </c>
      <c r="BU188" s="280" t="s">
        <v>1908</v>
      </c>
      <c r="BV188" s="280" t="s">
        <v>1779</v>
      </c>
      <c r="BW188" s="280" t="s">
        <v>1684</v>
      </c>
      <c r="BX188" s="281">
        <v>0.017013888888888887</v>
      </c>
      <c r="BY188" s="77">
        <f t="shared" si="44"/>
        <v>0.003466562528298469</v>
      </c>
      <c r="BZ188" s="77">
        <f t="shared" si="40"/>
        <v>0.0035891453791428956</v>
      </c>
      <c r="CA188" s="77">
        <f t="shared" si="41"/>
        <v>0.04208272957045045</v>
      </c>
      <c r="CB188" s="4">
        <f t="shared" si="42"/>
        <v>0.04313479780971171</v>
      </c>
      <c r="CC188" s="2">
        <f t="shared" si="43"/>
        <v>0.003678874013621468</v>
      </c>
    </row>
    <row r="189" spans="1:81" ht="12.75">
      <c r="A189" s="43"/>
      <c r="B189" s="43"/>
      <c r="C189" s="43"/>
      <c r="D189" s="43"/>
      <c r="E189" s="43"/>
      <c r="F189" s="43"/>
      <c r="G189" s="43"/>
      <c r="H189" s="95"/>
      <c r="I189" s="214"/>
      <c r="J189" s="43"/>
      <c r="K189" s="209"/>
      <c r="L189" s="43"/>
      <c r="P189" s="11"/>
      <c r="R189" s="156"/>
      <c r="T189" s="5"/>
      <c r="U189" s="5"/>
      <c r="V189" s="5"/>
      <c r="W189" s="5"/>
      <c r="Y189" s="4"/>
      <c r="AA189" s="5"/>
      <c r="AE189" s="89"/>
      <c r="AF189" s="148"/>
      <c r="AH189">
        <v>150</v>
      </c>
      <c r="AI189" s="247" t="s">
        <v>312</v>
      </c>
      <c r="AJ189">
        <v>1969</v>
      </c>
      <c r="AK189" s="152">
        <v>0.03840277777777778</v>
      </c>
      <c r="AL189" s="2">
        <f t="shared" si="49"/>
        <v>0.0033006255073294182</v>
      </c>
      <c r="AM189" s="13" t="s">
        <v>135</v>
      </c>
      <c r="AN189" s="43"/>
      <c r="AO189">
        <v>179</v>
      </c>
      <c r="AP189" s="6" t="s">
        <v>24</v>
      </c>
      <c r="AQ189" s="6">
        <v>1946</v>
      </c>
      <c r="AR189" s="2">
        <v>0.04099537037037037</v>
      </c>
      <c r="AS189" s="13" t="s">
        <v>2204</v>
      </c>
      <c r="AT189" s="2">
        <f t="shared" si="50"/>
        <v>0.0035234525457989146</v>
      </c>
      <c r="AV189" s="254">
        <v>179</v>
      </c>
      <c r="AW189" s="248" t="s">
        <v>1269</v>
      </c>
      <c r="AX189" s="268" t="s">
        <v>1433</v>
      </c>
      <c r="AY189" s="248" t="s">
        <v>1223</v>
      </c>
      <c r="AZ189" s="255">
        <v>0.03746527777777778</v>
      </c>
      <c r="BA189" s="259">
        <f t="shared" si="47"/>
        <v>0.003195332859511964</v>
      </c>
      <c r="BB189" s="260"/>
      <c r="BC189" s="260"/>
      <c r="BK189" s="24"/>
      <c r="BL189" s="24"/>
      <c r="BM189" s="24"/>
      <c r="BN189" s="24"/>
      <c r="BO189" s="24"/>
      <c r="BP189" s="24"/>
      <c r="BQ189" s="24"/>
      <c r="BR189" s="24"/>
      <c r="BS189" s="24"/>
      <c r="BT189" s="279">
        <v>185</v>
      </c>
      <c r="BU189" s="280" t="s">
        <v>1908</v>
      </c>
      <c r="BV189" s="280" t="s">
        <v>1780</v>
      </c>
      <c r="BW189" s="280" t="s">
        <v>158</v>
      </c>
      <c r="BX189" s="281">
        <v>0.01702546296296296</v>
      </c>
      <c r="BY189" s="77">
        <f t="shared" si="44"/>
        <v>0.0034689207341000324</v>
      </c>
      <c r="BZ189" s="77">
        <f t="shared" si="40"/>
        <v>0.0035915869746389107</v>
      </c>
      <c r="CA189" s="77">
        <f t="shared" si="41"/>
        <v>0.042111357277641225</v>
      </c>
      <c r="CB189" s="4">
        <f t="shared" si="42"/>
        <v>0.04316414120958225</v>
      </c>
      <c r="CC189" s="2">
        <f t="shared" si="43"/>
        <v>0.003681376649004883</v>
      </c>
    </row>
    <row r="190" spans="1:81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P190" s="11"/>
      <c r="R190" s="156"/>
      <c r="T190" s="5"/>
      <c r="U190" s="5"/>
      <c r="V190" s="5"/>
      <c r="W190" s="5"/>
      <c r="Y190" s="4"/>
      <c r="AA190" s="5"/>
      <c r="AE190" s="89"/>
      <c r="AF190" s="148"/>
      <c r="AH190">
        <v>151</v>
      </c>
      <c r="AI190" s="247" t="s">
        <v>313</v>
      </c>
      <c r="AJ190">
        <v>1948</v>
      </c>
      <c r="AK190" s="152">
        <v>0.038425925925925926</v>
      </c>
      <c r="AL190" s="2">
        <f t="shared" si="49"/>
        <v>0.00330261503445861</v>
      </c>
      <c r="AM190" s="13" t="s">
        <v>125</v>
      </c>
      <c r="AN190" s="43"/>
      <c r="AO190">
        <v>180</v>
      </c>
      <c r="AP190" t="s">
        <v>25</v>
      </c>
      <c r="AQ190">
        <v>1955</v>
      </c>
      <c r="AR190" s="2">
        <v>0.04101851851851852</v>
      </c>
      <c r="AS190" s="13" t="s">
        <v>2199</v>
      </c>
      <c r="AT190" s="2">
        <f t="shared" si="50"/>
        <v>0.0035254420729281064</v>
      </c>
      <c r="AV190" s="254">
        <v>180</v>
      </c>
      <c r="AW190" s="248" t="s">
        <v>1269</v>
      </c>
      <c r="AX190" s="267" t="s">
        <v>1434</v>
      </c>
      <c r="AY190" s="248" t="s">
        <v>1210</v>
      </c>
      <c r="AZ190" s="255">
        <v>0.03755787037037037</v>
      </c>
      <c r="BA190" s="259">
        <f t="shared" si="47"/>
        <v>0.0032032298823343602</v>
      </c>
      <c r="BB190" s="260"/>
      <c r="BC190" s="260"/>
      <c r="BK190" s="24"/>
      <c r="BL190" s="24"/>
      <c r="BM190" s="24"/>
      <c r="BN190" s="24"/>
      <c r="BO190" s="24"/>
      <c r="BP190" s="24"/>
      <c r="BQ190" s="24"/>
      <c r="BR190" s="24"/>
      <c r="BS190" s="24"/>
      <c r="BT190" s="279">
        <v>186</v>
      </c>
      <c r="BU190" s="280" t="s">
        <v>1908</v>
      </c>
      <c r="BV190" s="280" t="s">
        <v>1781</v>
      </c>
      <c r="BW190" s="280" t="s">
        <v>1217</v>
      </c>
      <c r="BX190" s="281">
        <v>0.01704861111111111</v>
      </c>
      <c r="BY190" s="77">
        <f t="shared" si="44"/>
        <v>0.0034736371457031604</v>
      </c>
      <c r="BZ190" s="77">
        <f t="shared" si="40"/>
        <v>0.003596470165630943</v>
      </c>
      <c r="CA190" s="77">
        <f t="shared" si="41"/>
        <v>0.04216861269202281</v>
      </c>
      <c r="CB190" s="4">
        <f t="shared" si="42"/>
        <v>0.04322282800932337</v>
      </c>
      <c r="CC190" s="2">
        <f t="shared" si="43"/>
        <v>0.0036863819197717165</v>
      </c>
    </row>
    <row r="191" spans="1:81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P191" s="11"/>
      <c r="R191" s="156"/>
      <c r="T191" s="5"/>
      <c r="U191" s="5"/>
      <c r="V191" s="5"/>
      <c r="W191" s="5"/>
      <c r="Y191" s="4"/>
      <c r="AA191" s="5"/>
      <c r="AE191" s="89"/>
      <c r="AF191" s="148"/>
      <c r="AH191">
        <v>152</v>
      </c>
      <c r="AI191" t="s">
        <v>314</v>
      </c>
      <c r="AJ191">
        <v>1993</v>
      </c>
      <c r="AK191" s="152">
        <v>0.03844907407407407</v>
      </c>
      <c r="AL191" s="2">
        <f t="shared" si="49"/>
        <v>0.003304604561587802</v>
      </c>
      <c r="AM191" s="13" t="s">
        <v>150</v>
      </c>
      <c r="AN191" s="43"/>
      <c r="AO191">
        <v>181</v>
      </c>
      <c r="AP191" t="s">
        <v>26</v>
      </c>
      <c r="AQ191">
        <v>1990</v>
      </c>
      <c r="AR191" s="2">
        <v>0.04113425925925926</v>
      </c>
      <c r="AS191" s="13" t="s">
        <v>2255</v>
      </c>
      <c r="AT191" s="2">
        <f t="shared" si="50"/>
        <v>0.003535389708574066</v>
      </c>
      <c r="AV191" s="254">
        <v>181</v>
      </c>
      <c r="AW191" s="248" t="s">
        <v>1221</v>
      </c>
      <c r="AX191" s="248" t="s">
        <v>1435</v>
      </c>
      <c r="AY191" s="248" t="s">
        <v>1436</v>
      </c>
      <c r="AZ191" s="255">
        <v>0.03760416666666667</v>
      </c>
      <c r="BA191" s="259">
        <f t="shared" si="47"/>
        <v>0.003207178393745558</v>
      </c>
      <c r="BB191" s="260"/>
      <c r="BC191" s="260"/>
      <c r="BK191" s="24"/>
      <c r="BL191" s="24"/>
      <c r="BM191" s="24"/>
      <c r="BN191" s="24"/>
      <c r="BO191" s="24"/>
      <c r="BP191" s="24"/>
      <c r="BQ191" s="24"/>
      <c r="BR191" s="24"/>
      <c r="BS191" s="24"/>
      <c r="BT191" s="279">
        <v>186</v>
      </c>
      <c r="BU191" s="280" t="s">
        <v>1908</v>
      </c>
      <c r="BV191" s="280" t="s">
        <v>1782</v>
      </c>
      <c r="BW191" s="280" t="s">
        <v>1684</v>
      </c>
      <c r="BX191" s="281">
        <v>0.01704861111111111</v>
      </c>
      <c r="BY191" s="77">
        <f t="shared" si="44"/>
        <v>0.0034736371457031604</v>
      </c>
      <c r="BZ191" s="77">
        <f t="shared" si="40"/>
        <v>0.003596470165630943</v>
      </c>
      <c r="CA191" s="77">
        <f t="shared" si="41"/>
        <v>0.04216861269202281</v>
      </c>
      <c r="CB191" s="4">
        <f t="shared" si="42"/>
        <v>0.04322282800932337</v>
      </c>
      <c r="CC191" s="2">
        <f t="shared" si="43"/>
        <v>0.0036863819197717165</v>
      </c>
    </row>
    <row r="192" spans="1:81" ht="12.75">
      <c r="A192" s="43"/>
      <c r="B192" s="43"/>
      <c r="C192" s="43"/>
      <c r="D192" s="43"/>
      <c r="E192" s="43"/>
      <c r="F192" s="43"/>
      <c r="G192" s="43"/>
      <c r="H192" s="95"/>
      <c r="I192" s="214"/>
      <c r="J192" s="43"/>
      <c r="K192" s="209"/>
      <c r="L192" s="43"/>
      <c r="P192" s="11"/>
      <c r="R192" s="156"/>
      <c r="T192" s="5"/>
      <c r="U192" s="5"/>
      <c r="V192" s="5"/>
      <c r="W192" s="5"/>
      <c r="Y192" s="4"/>
      <c r="AA192" s="5"/>
      <c r="AE192" s="89"/>
      <c r="AF192" s="148"/>
      <c r="AH192">
        <v>153</v>
      </c>
      <c r="AI192" s="46" t="s">
        <v>2330</v>
      </c>
      <c r="AJ192">
        <v>1956</v>
      </c>
      <c r="AK192" s="152">
        <v>0.03846064814814815</v>
      </c>
      <c r="AL192" s="2">
        <f t="shared" si="49"/>
        <v>0.003305599325152398</v>
      </c>
      <c r="AM192" s="13" t="s">
        <v>161</v>
      </c>
      <c r="AN192" s="43"/>
      <c r="AO192">
        <v>182</v>
      </c>
      <c r="AP192" t="s">
        <v>27</v>
      </c>
      <c r="AQ192">
        <v>1965</v>
      </c>
      <c r="AR192" s="2">
        <v>0.041180555555555554</v>
      </c>
      <c r="AS192" s="13" t="s">
        <v>2182</v>
      </c>
      <c r="AT192" s="2">
        <f t="shared" si="50"/>
        <v>0.0035393687628324498</v>
      </c>
      <c r="AV192" s="254">
        <v>182</v>
      </c>
      <c r="AW192" s="248" t="s">
        <v>1208</v>
      </c>
      <c r="AX192" s="248" t="s">
        <v>1437</v>
      </c>
      <c r="AY192" s="248" t="s">
        <v>1243</v>
      </c>
      <c r="AZ192" s="255">
        <v>0.037627314814814815</v>
      </c>
      <c r="BA192" s="259">
        <f t="shared" si="47"/>
        <v>0.003209152649451157</v>
      </c>
      <c r="BB192" s="260"/>
      <c r="BC192" s="260"/>
      <c r="BK192" s="24"/>
      <c r="BL192" s="24"/>
      <c r="BM192" s="24"/>
      <c r="BN192" s="24"/>
      <c r="BO192" s="24"/>
      <c r="BP192" s="24"/>
      <c r="BQ192" s="24"/>
      <c r="BR192" s="24"/>
      <c r="BS192" s="24"/>
      <c r="BT192" s="279">
        <v>188</v>
      </c>
      <c r="BU192" s="280" t="s">
        <v>1909</v>
      </c>
      <c r="BV192" s="280" t="s">
        <v>1950</v>
      </c>
      <c r="BW192" s="280" t="s">
        <v>1210</v>
      </c>
      <c r="BX192" s="281">
        <v>0.017060185185185185</v>
      </c>
      <c r="BY192" s="77">
        <f t="shared" si="44"/>
        <v>0.0034759953515047237</v>
      </c>
      <c r="BZ192" s="77">
        <f t="shared" si="40"/>
        <v>0.003598911761126958</v>
      </c>
      <c r="CA192" s="77">
        <f t="shared" si="41"/>
        <v>0.04219724039921358</v>
      </c>
      <c r="CB192" s="4">
        <f t="shared" si="42"/>
        <v>0.04325217140919392</v>
      </c>
      <c r="CC192" s="2">
        <f t="shared" si="43"/>
        <v>0.003688884555155132</v>
      </c>
    </row>
    <row r="193" spans="1:81" ht="12.75">
      <c r="A193" s="43"/>
      <c r="B193" s="43"/>
      <c r="C193" s="43"/>
      <c r="D193" s="43"/>
      <c r="E193" s="43"/>
      <c r="F193" s="43"/>
      <c r="G193" s="43"/>
      <c r="H193" s="95"/>
      <c r="I193" s="214"/>
      <c r="J193" s="43"/>
      <c r="K193" s="209"/>
      <c r="L193" s="43"/>
      <c r="P193" s="11"/>
      <c r="R193" s="156"/>
      <c r="T193" s="5"/>
      <c r="U193" s="5"/>
      <c r="V193" s="5"/>
      <c r="W193" s="5"/>
      <c r="Y193" s="4"/>
      <c r="AA193" s="5"/>
      <c r="AE193" s="89"/>
      <c r="AF193" s="148"/>
      <c r="AH193">
        <v>154</v>
      </c>
      <c r="AI193" s="43" t="s">
        <v>315</v>
      </c>
      <c r="AJ193">
        <v>1945</v>
      </c>
      <c r="AK193" s="152">
        <v>0.038483796296296294</v>
      </c>
      <c r="AL193" s="2">
        <f t="shared" si="49"/>
        <v>0.0033075888522815897</v>
      </c>
      <c r="AM193" s="13" t="s">
        <v>316</v>
      </c>
      <c r="AN193" s="43"/>
      <c r="AO193">
        <v>183</v>
      </c>
      <c r="AP193" t="s">
        <v>28</v>
      </c>
      <c r="AQ193">
        <v>1980</v>
      </c>
      <c r="AR193" s="2">
        <v>0.041192129629629634</v>
      </c>
      <c r="AS193" s="13" t="s">
        <v>2194</v>
      </c>
      <c r="AT193" s="2">
        <f t="shared" si="50"/>
        <v>0.0035403635263970465</v>
      </c>
      <c r="AV193" s="254">
        <v>183</v>
      </c>
      <c r="AW193" s="266" t="s">
        <v>1371</v>
      </c>
      <c r="AX193" s="268" t="s">
        <v>1438</v>
      </c>
      <c r="AY193" s="248" t="s">
        <v>1282</v>
      </c>
      <c r="AZ193" s="255">
        <v>0.037662037037037036</v>
      </c>
      <c r="BA193" s="259">
        <f t="shared" si="47"/>
        <v>0.0032121140330095554</v>
      </c>
      <c r="BB193" s="260"/>
      <c r="BC193" s="260"/>
      <c r="BK193" s="24"/>
      <c r="BL193" s="24"/>
      <c r="BM193" s="24"/>
      <c r="BN193" s="24"/>
      <c r="BO193" s="24"/>
      <c r="BP193" s="24"/>
      <c r="BQ193" s="24"/>
      <c r="BR193" s="24"/>
      <c r="BS193" s="24"/>
      <c r="BT193" s="279">
        <v>188</v>
      </c>
      <c r="BU193" s="280" t="s">
        <v>1908</v>
      </c>
      <c r="BV193" s="280" t="s">
        <v>1783</v>
      </c>
      <c r="BW193" s="280" t="s">
        <v>1684</v>
      </c>
      <c r="BX193" s="281">
        <v>0.017060185185185185</v>
      </c>
      <c r="BY193" s="77">
        <f t="shared" si="44"/>
        <v>0.0034759953515047237</v>
      </c>
      <c r="BZ193" s="77">
        <f t="shared" si="40"/>
        <v>0.003598911761126958</v>
      </c>
      <c r="CA193" s="77">
        <f t="shared" si="41"/>
        <v>0.04219724039921358</v>
      </c>
      <c r="CB193" s="4">
        <f t="shared" si="42"/>
        <v>0.04325217140919392</v>
      </c>
      <c r="CC193" s="2">
        <f t="shared" si="43"/>
        <v>0.003688884555155132</v>
      </c>
    </row>
    <row r="194" spans="1:81" ht="12.75">
      <c r="A194" s="43"/>
      <c r="B194" s="43"/>
      <c r="C194" s="43"/>
      <c r="D194" s="43"/>
      <c r="E194" s="43"/>
      <c r="F194" s="43"/>
      <c r="G194" s="43"/>
      <c r="H194" s="95"/>
      <c r="I194" s="214"/>
      <c r="J194" s="43"/>
      <c r="K194" s="209"/>
      <c r="L194" s="43"/>
      <c r="P194" s="11"/>
      <c r="R194" s="156"/>
      <c r="T194" s="5"/>
      <c r="U194" s="5"/>
      <c r="V194" s="5"/>
      <c r="W194" s="5"/>
      <c r="Y194" s="4"/>
      <c r="AA194" s="5"/>
      <c r="AE194" s="89"/>
      <c r="AF194" s="148"/>
      <c r="AH194">
        <v>155</v>
      </c>
      <c r="AI194" s="247" t="s">
        <v>317</v>
      </c>
      <c r="AJ194">
        <v>1991</v>
      </c>
      <c r="AK194" s="152">
        <v>0.03850694444444445</v>
      </c>
      <c r="AL194" s="2">
        <f t="shared" si="49"/>
        <v>0.003309578379410782</v>
      </c>
      <c r="AM194" s="13" t="s">
        <v>169</v>
      </c>
      <c r="AN194" s="43"/>
      <c r="AO194">
        <v>184</v>
      </c>
      <c r="AP194" t="s">
        <v>29</v>
      </c>
      <c r="AQ194">
        <v>1966</v>
      </c>
      <c r="AR194" s="2">
        <v>0.04120370370370371</v>
      </c>
      <c r="AS194" s="13" t="s">
        <v>2194</v>
      </c>
      <c r="AT194" s="2">
        <f t="shared" si="50"/>
        <v>0.0035413582899616425</v>
      </c>
      <c r="AV194" s="254">
        <v>184</v>
      </c>
      <c r="AW194" s="248" t="s">
        <v>1237</v>
      </c>
      <c r="AX194" s="248" t="s">
        <v>659</v>
      </c>
      <c r="AY194" s="248" t="s">
        <v>1210</v>
      </c>
      <c r="AZ194" s="255">
        <v>0.03768518518518518</v>
      </c>
      <c r="BA194" s="259">
        <f t="shared" si="47"/>
        <v>0.003214088288715154</v>
      </c>
      <c r="BB194" s="260"/>
      <c r="BC194" s="260"/>
      <c r="BK194" s="24"/>
      <c r="BL194" s="24"/>
      <c r="BM194" s="24"/>
      <c r="BN194" s="24"/>
      <c r="BO194" s="24"/>
      <c r="BP194" s="24"/>
      <c r="BQ194" s="24"/>
      <c r="BR194" s="24"/>
      <c r="BS194" s="24"/>
      <c r="BT194" s="279">
        <v>190</v>
      </c>
      <c r="BU194" s="280" t="s">
        <v>1908</v>
      </c>
      <c r="BV194" s="280" t="s">
        <v>1784</v>
      </c>
      <c r="BW194" s="280" t="s">
        <v>158</v>
      </c>
      <c r="BX194" s="281">
        <v>0.01707175925925926</v>
      </c>
      <c r="BY194" s="77">
        <f t="shared" si="44"/>
        <v>0.003478353557306287</v>
      </c>
      <c r="BZ194" s="77">
        <f t="shared" si="40"/>
        <v>0.0036013533566229736</v>
      </c>
      <c r="CA194" s="77">
        <f t="shared" si="41"/>
        <v>0.042225868106404364</v>
      </c>
      <c r="CB194" s="4">
        <f t="shared" si="42"/>
        <v>0.04328151480906447</v>
      </c>
      <c r="CC194" s="2">
        <f t="shared" si="43"/>
        <v>0.0036913871905385476</v>
      </c>
    </row>
    <row r="195" spans="1:81" ht="12.75">
      <c r="A195" s="43"/>
      <c r="B195" s="43"/>
      <c r="C195" s="43"/>
      <c r="D195" s="43"/>
      <c r="E195" s="43"/>
      <c r="F195" s="43"/>
      <c r="G195" s="43"/>
      <c r="H195" s="95"/>
      <c r="I195" s="214"/>
      <c r="J195" s="43"/>
      <c r="K195" s="209"/>
      <c r="L195" s="43"/>
      <c r="P195" s="11"/>
      <c r="R195" s="156"/>
      <c r="T195" s="5"/>
      <c r="U195" s="5"/>
      <c r="V195" s="5"/>
      <c r="W195" s="5"/>
      <c r="Y195" s="4"/>
      <c r="AA195" s="5"/>
      <c r="AE195" s="89"/>
      <c r="AF195" s="148"/>
      <c r="AH195">
        <v>156</v>
      </c>
      <c r="AI195" s="3" t="s">
        <v>2329</v>
      </c>
      <c r="AJ195">
        <v>1984</v>
      </c>
      <c r="AK195" s="152">
        <v>0.03857638888888889</v>
      </c>
      <c r="AL195" s="2">
        <f t="shared" si="49"/>
        <v>0.0033155469607983575</v>
      </c>
      <c r="AM195" s="13" t="s">
        <v>229</v>
      </c>
      <c r="AN195" s="43"/>
      <c r="AO195">
        <v>185</v>
      </c>
      <c r="AP195" t="s">
        <v>30</v>
      </c>
      <c r="AQ195">
        <v>1945</v>
      </c>
      <c r="AR195" s="2">
        <v>0.04143518518518518</v>
      </c>
      <c r="AS195" s="13" t="s">
        <v>2182</v>
      </c>
      <c r="AT195" s="2">
        <f t="shared" si="50"/>
        <v>0.003561253561253561</v>
      </c>
      <c r="AV195" s="254">
        <v>185</v>
      </c>
      <c r="AW195" s="248" t="s">
        <v>1237</v>
      </c>
      <c r="AX195" s="248" t="s">
        <v>1439</v>
      </c>
      <c r="AY195" s="248" t="s">
        <v>1258</v>
      </c>
      <c r="AZ195" s="255">
        <v>0.037696759259259256</v>
      </c>
      <c r="BA195" s="259">
        <f t="shared" si="47"/>
        <v>0.0032150754165679537</v>
      </c>
      <c r="BB195" s="260"/>
      <c r="BC195" s="260"/>
      <c r="BK195" s="24"/>
      <c r="BL195" s="24"/>
      <c r="BM195" s="24"/>
      <c r="BN195" s="24"/>
      <c r="BO195" s="24"/>
      <c r="BP195" s="24"/>
      <c r="BQ195" s="24"/>
      <c r="BR195" s="24"/>
      <c r="BS195" s="24"/>
      <c r="BT195" s="279">
        <v>190</v>
      </c>
      <c r="BU195" s="280" t="s">
        <v>1908</v>
      </c>
      <c r="BV195" s="263" t="s">
        <v>1785</v>
      </c>
      <c r="BW195" s="280" t="s">
        <v>1241</v>
      </c>
      <c r="BX195" s="281">
        <v>0.01707175925925926</v>
      </c>
      <c r="BY195" s="77">
        <f t="shared" si="44"/>
        <v>0.003478353557306287</v>
      </c>
      <c r="BZ195" s="77">
        <f t="shared" si="40"/>
        <v>0.0036013533566229736</v>
      </c>
      <c r="CA195" s="77">
        <f t="shared" si="41"/>
        <v>0.042225868106404364</v>
      </c>
      <c r="CB195" s="4">
        <f t="shared" si="42"/>
        <v>0.04328151480906447</v>
      </c>
      <c r="CC195" s="2">
        <f t="shared" si="43"/>
        <v>0.0036913871905385476</v>
      </c>
    </row>
    <row r="196" spans="1:81" ht="12.75">
      <c r="A196" s="43"/>
      <c r="B196" s="43"/>
      <c r="C196" s="43"/>
      <c r="D196" s="43"/>
      <c r="E196" s="43"/>
      <c r="F196" s="43"/>
      <c r="G196" s="43"/>
      <c r="H196" s="95"/>
      <c r="I196" s="214"/>
      <c r="J196" s="43"/>
      <c r="K196" s="209"/>
      <c r="L196" s="43"/>
      <c r="P196" s="11"/>
      <c r="R196" s="156"/>
      <c r="T196" s="5"/>
      <c r="U196" s="5"/>
      <c r="Y196" s="4"/>
      <c r="AA196" s="5"/>
      <c r="AE196" s="89"/>
      <c r="AF196" s="148"/>
      <c r="AH196">
        <v>157</v>
      </c>
      <c r="AI196" t="s">
        <v>318</v>
      </c>
      <c r="AJ196">
        <v>1944</v>
      </c>
      <c r="AK196" s="152">
        <v>0.03864583333333333</v>
      </c>
      <c r="AL196" s="2">
        <f t="shared" si="49"/>
        <v>0.003321515542185933</v>
      </c>
      <c r="AM196" s="13" t="s">
        <v>161</v>
      </c>
      <c r="AN196" s="43"/>
      <c r="AO196">
        <v>186</v>
      </c>
      <c r="AP196" t="s">
        <v>31</v>
      </c>
      <c r="AQ196">
        <v>1936</v>
      </c>
      <c r="AR196" s="2">
        <v>0.041493055555555554</v>
      </c>
      <c r="AS196" s="13" t="s">
        <v>2221</v>
      </c>
      <c r="AT196" s="2">
        <f t="shared" si="50"/>
        <v>0.003566227379076541</v>
      </c>
      <c r="AV196" s="254">
        <v>186</v>
      </c>
      <c r="AW196" s="248" t="s">
        <v>1269</v>
      </c>
      <c r="AX196" s="267" t="s">
        <v>1440</v>
      </c>
      <c r="AY196" s="248" t="s">
        <v>1227</v>
      </c>
      <c r="AZ196" s="255">
        <v>0.03770833333333333</v>
      </c>
      <c r="BA196" s="259">
        <f t="shared" si="47"/>
        <v>0.0032160625444207533</v>
      </c>
      <c r="BB196" s="260"/>
      <c r="BC196" s="260"/>
      <c r="BK196" s="24"/>
      <c r="BL196" s="24"/>
      <c r="BM196" s="24"/>
      <c r="BN196" s="24"/>
      <c r="BO196" s="24"/>
      <c r="BP196" s="24"/>
      <c r="BQ196" s="24"/>
      <c r="BR196" s="24"/>
      <c r="BS196" s="24"/>
      <c r="BT196" s="279">
        <v>192</v>
      </c>
      <c r="BU196" s="280" t="s">
        <v>1909</v>
      </c>
      <c r="BV196" s="280" t="s">
        <v>1951</v>
      </c>
      <c r="BW196" s="280" t="s">
        <v>1236</v>
      </c>
      <c r="BX196" s="281">
        <v>0.017083333333333336</v>
      </c>
      <c r="BY196" s="77">
        <f t="shared" si="44"/>
        <v>0.0034807117631078513</v>
      </c>
      <c r="BZ196" s="77">
        <f t="shared" si="40"/>
        <v>0.0036037949521189896</v>
      </c>
      <c r="CA196" s="77">
        <f t="shared" si="41"/>
        <v>0.04225449581359515</v>
      </c>
      <c r="CB196" s="4">
        <f t="shared" si="42"/>
        <v>0.04331085820893503</v>
      </c>
      <c r="CC196" s="2">
        <f t="shared" si="43"/>
        <v>0.003693889825921964</v>
      </c>
    </row>
    <row r="197" spans="1:81" ht="12.75">
      <c r="A197" s="43"/>
      <c r="B197" s="43"/>
      <c r="C197" s="43"/>
      <c r="D197" s="43"/>
      <c r="E197" s="43"/>
      <c r="F197" s="43"/>
      <c r="G197" s="43"/>
      <c r="H197" s="95"/>
      <c r="I197" s="214"/>
      <c r="J197" s="43"/>
      <c r="K197" s="209"/>
      <c r="L197" s="43"/>
      <c r="P197" s="11"/>
      <c r="R197" s="156"/>
      <c r="T197" s="5"/>
      <c r="U197" s="5"/>
      <c r="Y197" s="4"/>
      <c r="AA197" s="5"/>
      <c r="AE197" s="89"/>
      <c r="AF197" s="148"/>
      <c r="AH197">
        <v>158</v>
      </c>
      <c r="AI197" t="s">
        <v>319</v>
      </c>
      <c r="AJ197">
        <v>1972</v>
      </c>
      <c r="AK197" s="152">
        <v>0.03866898148148148</v>
      </c>
      <c r="AL197" s="2">
        <f t="shared" si="49"/>
        <v>0.003323505069315125</v>
      </c>
      <c r="AM197" s="13" t="s">
        <v>275</v>
      </c>
      <c r="AN197" s="43"/>
      <c r="AO197">
        <v>187</v>
      </c>
      <c r="AP197" t="s">
        <v>32</v>
      </c>
      <c r="AQ197">
        <v>1979</v>
      </c>
      <c r="AR197" s="2">
        <v>0.0415162037037037</v>
      </c>
      <c r="AS197" s="13" t="s">
        <v>2194</v>
      </c>
      <c r="AT197" s="2">
        <f t="shared" si="50"/>
        <v>0.0035682169062057328</v>
      </c>
      <c r="AV197" s="254">
        <v>187</v>
      </c>
      <c r="AW197" s="248" t="s">
        <v>1237</v>
      </c>
      <c r="AX197" s="248" t="s">
        <v>695</v>
      </c>
      <c r="AY197" s="248" t="s">
        <v>1258</v>
      </c>
      <c r="AZ197" s="255">
        <v>0.037731481481481484</v>
      </c>
      <c r="BA197" s="259">
        <f t="shared" si="47"/>
        <v>0.003218036800126353</v>
      </c>
      <c r="BB197" s="260"/>
      <c r="BC197" s="260"/>
      <c r="BK197" s="24"/>
      <c r="BL197" s="24"/>
      <c r="BM197" s="24"/>
      <c r="BN197" s="24"/>
      <c r="BO197" s="24"/>
      <c r="BP197" s="24"/>
      <c r="BQ197" s="24"/>
      <c r="BR197" s="24"/>
      <c r="BS197" s="24"/>
      <c r="BT197" s="279">
        <v>193</v>
      </c>
      <c r="BU197" s="280" t="s">
        <v>1908</v>
      </c>
      <c r="BV197" s="280" t="s">
        <v>1786</v>
      </c>
      <c r="BW197" s="280" t="s">
        <v>277</v>
      </c>
      <c r="BX197" s="281">
        <v>0.01709490740740741</v>
      </c>
      <c r="BY197" s="77">
        <f t="shared" si="44"/>
        <v>0.003483069968909415</v>
      </c>
      <c r="BZ197" s="77">
        <f t="shared" si="40"/>
        <v>0.0036062365476150055</v>
      </c>
      <c r="CA197" s="77">
        <f t="shared" si="41"/>
        <v>0.04228312352078594</v>
      </c>
      <c r="CB197" s="4">
        <f t="shared" si="42"/>
        <v>0.043340201608805584</v>
      </c>
      <c r="CC197" s="2">
        <f t="shared" si="43"/>
        <v>0.0036963924613053803</v>
      </c>
    </row>
    <row r="198" spans="1:81" ht="12.75">
      <c r="A198" s="43"/>
      <c r="B198" s="43"/>
      <c r="C198" s="43"/>
      <c r="D198" s="43"/>
      <c r="E198" s="43"/>
      <c r="F198" s="43"/>
      <c r="G198" s="43"/>
      <c r="H198" s="95"/>
      <c r="I198" s="214"/>
      <c r="J198" s="43"/>
      <c r="K198" s="209"/>
      <c r="L198" s="43"/>
      <c r="P198" s="11"/>
      <c r="R198" s="156"/>
      <c r="T198" s="5"/>
      <c r="U198" s="5"/>
      <c r="Y198" s="4"/>
      <c r="AA198" s="5"/>
      <c r="AE198" s="89"/>
      <c r="AF198" s="148"/>
      <c r="AH198">
        <v>159</v>
      </c>
      <c r="AI198" s="3" t="s">
        <v>320</v>
      </c>
      <c r="AJ198">
        <v>1965</v>
      </c>
      <c r="AK198" s="152">
        <v>0.03869212962962963</v>
      </c>
      <c r="AL198" s="2">
        <f t="shared" si="49"/>
        <v>0.0033254945964443176</v>
      </c>
      <c r="AM198" s="13" t="s">
        <v>321</v>
      </c>
      <c r="AN198" s="43"/>
      <c r="AO198">
        <v>188</v>
      </c>
      <c r="AP198" t="s">
        <v>33</v>
      </c>
      <c r="AQ198">
        <v>1972</v>
      </c>
      <c r="AR198" s="2">
        <v>0.041527777777777775</v>
      </c>
      <c r="AS198" s="13" t="s">
        <v>2194</v>
      </c>
      <c r="AT198" s="2">
        <f t="shared" si="50"/>
        <v>0.0035692116697703287</v>
      </c>
      <c r="AV198" s="254">
        <v>188</v>
      </c>
      <c r="AW198" s="248" t="s">
        <v>1221</v>
      </c>
      <c r="AX198" s="248" t="s">
        <v>1441</v>
      </c>
      <c r="AY198" s="248" t="s">
        <v>1342</v>
      </c>
      <c r="AZ198" s="255">
        <v>0.03803240740740741</v>
      </c>
      <c r="BA198" s="259">
        <f t="shared" si="47"/>
        <v>0.0032437021242991398</v>
      </c>
      <c r="BB198" s="260"/>
      <c r="BC198" s="260"/>
      <c r="BK198" s="24"/>
      <c r="BL198" s="24"/>
      <c r="BM198" s="24"/>
      <c r="BN198" s="24"/>
      <c r="BO198" s="24"/>
      <c r="BP198" s="24"/>
      <c r="BQ198" s="24"/>
      <c r="BR198" s="24"/>
      <c r="BS198" s="24"/>
      <c r="BT198" s="279">
        <v>194</v>
      </c>
      <c r="BU198" s="280" t="s">
        <v>1908</v>
      </c>
      <c r="BV198" s="280" t="s">
        <v>1787</v>
      </c>
      <c r="BW198" s="280" t="s">
        <v>183</v>
      </c>
      <c r="BX198" s="281">
        <v>0.01716435185185185</v>
      </c>
      <c r="BY198" s="77">
        <f t="shared" si="44"/>
        <v>0.003497219203718796</v>
      </c>
      <c r="BZ198" s="77">
        <f aca="true" t="shared" si="54" ref="BZ198:BZ261">BY198*1.0353615</f>
        <v>0.003620886120591098</v>
      </c>
      <c r="CA198" s="77">
        <f aca="true" t="shared" si="55" ref="CA198:CA261">BZ198*11.725</f>
        <v>0.04245488976393062</v>
      </c>
      <c r="CB198" s="4">
        <f aca="true" t="shared" si="56" ref="CB198:CB261">CA198*1.025</f>
        <v>0.04351626200802888</v>
      </c>
      <c r="CC198" s="2">
        <f aca="true" t="shared" si="57" ref="CC198:CC261">CB198/11.725</f>
        <v>0.003711408273605875</v>
      </c>
    </row>
    <row r="199" spans="1:81" ht="25.5">
      <c r="A199" s="43"/>
      <c r="B199" s="43"/>
      <c r="C199" s="43"/>
      <c r="D199" s="43"/>
      <c r="E199" s="43"/>
      <c r="F199" s="43"/>
      <c r="G199" s="43"/>
      <c r="H199" s="95"/>
      <c r="I199" s="214"/>
      <c r="J199" s="43"/>
      <c r="K199" s="209"/>
      <c r="L199" s="43"/>
      <c r="P199" s="11"/>
      <c r="R199" s="156"/>
      <c r="T199" s="5"/>
      <c r="U199" s="5"/>
      <c r="Y199" s="4"/>
      <c r="AA199" s="5"/>
      <c r="AE199" s="89"/>
      <c r="AF199" s="148"/>
      <c r="AH199">
        <v>160</v>
      </c>
      <c r="AI199" s="47" t="s">
        <v>2349</v>
      </c>
      <c r="AJ199">
        <v>1986</v>
      </c>
      <c r="AK199" s="152">
        <v>0.03875</v>
      </c>
      <c r="AL199" s="2">
        <f t="shared" si="49"/>
        <v>0.003330468414267297</v>
      </c>
      <c r="AM199" s="13" t="s">
        <v>169</v>
      </c>
      <c r="AN199" s="43">
        <f>AL199/AG116</f>
        <v>1.0046187924721945</v>
      </c>
      <c r="AO199">
        <v>189</v>
      </c>
      <c r="AP199" s="6" t="s">
        <v>34</v>
      </c>
      <c r="AQ199" s="3">
        <v>1939</v>
      </c>
      <c r="AR199" s="4">
        <v>0.04207175925925926</v>
      </c>
      <c r="AS199" s="13" t="s">
        <v>2194</v>
      </c>
      <c r="AT199" s="2">
        <f t="shared" si="50"/>
        <v>0.0036159655573063396</v>
      </c>
      <c r="AV199" s="254">
        <v>189</v>
      </c>
      <c r="AW199" s="248" t="s">
        <v>1237</v>
      </c>
      <c r="AX199" s="248" t="s">
        <v>1442</v>
      </c>
      <c r="AY199" s="248" t="s">
        <v>158</v>
      </c>
      <c r="AZ199" s="255">
        <v>0.03804398148148148</v>
      </c>
      <c r="BA199" s="259">
        <f t="shared" si="47"/>
        <v>0.0032446892521519385</v>
      </c>
      <c r="BB199" s="260"/>
      <c r="BC199" s="260"/>
      <c r="BK199" s="24"/>
      <c r="BL199" s="24"/>
      <c r="BM199" s="24"/>
      <c r="BN199" s="24"/>
      <c r="BO199" s="24"/>
      <c r="BP199" s="24"/>
      <c r="BQ199" s="24"/>
      <c r="BR199" s="24"/>
      <c r="BS199" s="24"/>
      <c r="BT199" s="279">
        <v>194</v>
      </c>
      <c r="BU199" s="280" t="s">
        <v>1908</v>
      </c>
      <c r="BV199" s="280" t="s">
        <v>1788</v>
      </c>
      <c r="BW199" s="280" t="s">
        <v>1265</v>
      </c>
      <c r="BX199" s="281">
        <v>0.01716435185185185</v>
      </c>
      <c r="BY199" s="77">
        <f t="shared" si="44"/>
        <v>0.003497219203718796</v>
      </c>
      <c r="BZ199" s="77">
        <f t="shared" si="54"/>
        <v>0.003620886120591098</v>
      </c>
      <c r="CA199" s="77">
        <f t="shared" si="55"/>
        <v>0.04245488976393062</v>
      </c>
      <c r="CB199" s="4">
        <f t="shared" si="56"/>
        <v>0.04351626200802888</v>
      </c>
      <c r="CC199" s="2">
        <f t="shared" si="57"/>
        <v>0.003711408273605875</v>
      </c>
    </row>
    <row r="200" spans="1:81" ht="25.5">
      <c r="A200" s="43"/>
      <c r="B200" s="43"/>
      <c r="C200" s="43"/>
      <c r="D200" s="43"/>
      <c r="E200" s="43"/>
      <c r="F200" s="43"/>
      <c r="G200" s="43"/>
      <c r="H200" s="95"/>
      <c r="I200" s="214"/>
      <c r="J200" s="43"/>
      <c r="K200" s="209"/>
      <c r="L200" s="43"/>
      <c r="P200" s="11"/>
      <c r="R200" s="156"/>
      <c r="T200" s="5"/>
      <c r="U200" s="5"/>
      <c r="Y200" s="4"/>
      <c r="AA200" s="5"/>
      <c r="AE200" s="89"/>
      <c r="AF200" s="148"/>
      <c r="AH200">
        <v>161</v>
      </c>
      <c r="AI200" t="s">
        <v>322</v>
      </c>
      <c r="AJ200">
        <v>1941</v>
      </c>
      <c r="AK200" s="152">
        <v>0.03877314814814815</v>
      </c>
      <c r="AL200" s="2">
        <f t="shared" si="49"/>
        <v>0.003332457941396489</v>
      </c>
      <c r="AM200" s="13" t="s">
        <v>161</v>
      </c>
      <c r="AN200" s="43"/>
      <c r="AO200">
        <v>190</v>
      </c>
      <c r="AP200" t="s">
        <v>35</v>
      </c>
      <c r="AQ200">
        <v>1961</v>
      </c>
      <c r="AR200" s="4">
        <v>0.04217592592592592</v>
      </c>
      <c r="AS200" s="13" t="s">
        <v>2287</v>
      </c>
      <c r="AT200" s="2">
        <f t="shared" si="50"/>
        <v>0.003624918429387703</v>
      </c>
      <c r="AV200" s="254">
        <v>190</v>
      </c>
      <c r="AW200" s="268" t="s">
        <v>1371</v>
      </c>
      <c r="AX200" s="268" t="s">
        <v>1443</v>
      </c>
      <c r="AY200" s="248" t="s">
        <v>1229</v>
      </c>
      <c r="AZ200" s="255">
        <v>0.03805555555555556</v>
      </c>
      <c r="BA200" s="259">
        <f t="shared" si="47"/>
        <v>0.0032456763800047385</v>
      </c>
      <c r="BB200" s="260"/>
      <c r="BC200" s="260"/>
      <c r="BK200" s="24"/>
      <c r="BL200" s="24"/>
      <c r="BM200" s="24"/>
      <c r="BN200" s="24"/>
      <c r="BO200" s="24"/>
      <c r="BP200" s="24"/>
      <c r="BQ200" s="24"/>
      <c r="BR200" s="24"/>
      <c r="BS200" s="24"/>
      <c r="BT200" s="279">
        <v>196</v>
      </c>
      <c r="BU200" s="280" t="s">
        <v>1909</v>
      </c>
      <c r="BV200" s="316" t="s">
        <v>1952</v>
      </c>
      <c r="BW200" s="280" t="s">
        <v>1374</v>
      </c>
      <c r="BX200" s="281">
        <v>0.017175925925925924</v>
      </c>
      <c r="BY200" s="77">
        <f t="shared" si="44"/>
        <v>0.0034995774095203593</v>
      </c>
      <c r="BZ200" s="77">
        <f t="shared" si="54"/>
        <v>0.0036233277160871136</v>
      </c>
      <c r="CA200" s="77">
        <f t="shared" si="55"/>
        <v>0.042483517471121404</v>
      </c>
      <c r="CB200" s="4">
        <f t="shared" si="56"/>
        <v>0.04354560540789944</v>
      </c>
      <c r="CC200" s="2">
        <f t="shared" si="57"/>
        <v>0.0037139109089892913</v>
      </c>
    </row>
    <row r="201" spans="1:81" ht="12.75">
      <c r="A201" s="43"/>
      <c r="B201" s="43"/>
      <c r="C201" s="43"/>
      <c r="D201" s="43"/>
      <c r="E201" s="43"/>
      <c r="F201" s="43"/>
      <c r="G201" s="43"/>
      <c r="H201" s="95"/>
      <c r="I201" s="214"/>
      <c r="J201" s="43"/>
      <c r="K201" s="209"/>
      <c r="L201" s="43"/>
      <c r="P201" s="11"/>
      <c r="R201" s="156"/>
      <c r="T201" s="5"/>
      <c r="U201" s="5"/>
      <c r="Y201" s="4"/>
      <c r="AA201" s="5"/>
      <c r="AE201" s="89"/>
      <c r="AF201" s="148"/>
      <c r="AH201">
        <v>162</v>
      </c>
      <c r="AI201" t="s">
        <v>323</v>
      </c>
      <c r="AJ201">
        <v>1951</v>
      </c>
      <c r="AK201" s="152">
        <v>0.038796296296296294</v>
      </c>
      <c r="AL201" s="2">
        <f t="shared" si="49"/>
        <v>0.003334447468525681</v>
      </c>
      <c r="AM201" s="13" t="s">
        <v>125</v>
      </c>
      <c r="AN201" s="43"/>
      <c r="AO201">
        <v>191</v>
      </c>
      <c r="AP201" t="s">
        <v>36</v>
      </c>
      <c r="AQ201">
        <v>1950</v>
      </c>
      <c r="AR201" s="4">
        <v>0.04230324074074074</v>
      </c>
      <c r="AS201" s="13" t="s">
        <v>37</v>
      </c>
      <c r="AT201" s="2">
        <f t="shared" si="50"/>
        <v>0.0036358608285982585</v>
      </c>
      <c r="AV201" s="254">
        <v>191</v>
      </c>
      <c r="AW201" s="248" t="s">
        <v>1208</v>
      </c>
      <c r="AX201" s="248" t="s">
        <v>1444</v>
      </c>
      <c r="AY201" s="248" t="s">
        <v>158</v>
      </c>
      <c r="AZ201" s="255">
        <v>0.03809027777777778</v>
      </c>
      <c r="BA201" s="259">
        <f t="shared" si="47"/>
        <v>0.0032486377635631367</v>
      </c>
      <c r="BB201" s="260"/>
      <c r="BC201" s="260"/>
      <c r="BK201" s="24"/>
      <c r="BL201" s="24"/>
      <c r="BM201" s="24"/>
      <c r="BN201" s="24"/>
      <c r="BO201" s="24"/>
      <c r="BP201" s="24"/>
      <c r="BQ201" s="24"/>
      <c r="BR201" s="24"/>
      <c r="BS201" s="24"/>
      <c r="BT201" s="279">
        <v>196</v>
      </c>
      <c r="BU201" s="280" t="s">
        <v>1908</v>
      </c>
      <c r="BV201" s="280" t="s">
        <v>1789</v>
      </c>
      <c r="BW201" s="280" t="s">
        <v>1250</v>
      </c>
      <c r="BX201" s="281">
        <v>0.017175925925925924</v>
      </c>
      <c r="BY201" s="77">
        <f aca="true" t="shared" si="58" ref="BY201:BY264">BX201/4.908</f>
        <v>0.0034995774095203593</v>
      </c>
      <c r="BZ201" s="77">
        <f t="shared" si="54"/>
        <v>0.0036233277160871136</v>
      </c>
      <c r="CA201" s="77">
        <f t="shared" si="55"/>
        <v>0.042483517471121404</v>
      </c>
      <c r="CB201" s="4">
        <f t="shared" si="56"/>
        <v>0.04354560540789944</v>
      </c>
      <c r="CC201" s="2">
        <f t="shared" si="57"/>
        <v>0.0037139109089892913</v>
      </c>
    </row>
    <row r="202" spans="1:81" ht="12.75">
      <c r="A202" s="43"/>
      <c r="B202" s="43"/>
      <c r="C202" s="43"/>
      <c r="D202" s="43"/>
      <c r="E202" s="43"/>
      <c r="F202" s="43"/>
      <c r="G202" s="43"/>
      <c r="H202" s="95"/>
      <c r="I202" s="214"/>
      <c r="J202" s="43"/>
      <c r="K202" s="209"/>
      <c r="L202" s="43"/>
      <c r="P202" s="11"/>
      <c r="R202" s="156"/>
      <c r="T202" s="5"/>
      <c r="U202" s="5"/>
      <c r="Y202" s="4"/>
      <c r="AA202" s="5"/>
      <c r="AE202" s="89"/>
      <c r="AF202" s="148"/>
      <c r="AH202">
        <v>163</v>
      </c>
      <c r="AI202" t="s">
        <v>324</v>
      </c>
      <c r="AJ202">
        <v>1964</v>
      </c>
      <c r="AK202" s="152">
        <v>0.03881944444444444</v>
      </c>
      <c r="AL202" s="2">
        <f t="shared" si="49"/>
        <v>0.0033364369956548727</v>
      </c>
      <c r="AM202" s="13" t="s">
        <v>243</v>
      </c>
      <c r="AN202" s="43"/>
      <c r="AO202">
        <v>192</v>
      </c>
      <c r="AP202" t="s">
        <v>38</v>
      </c>
      <c r="AQ202">
        <v>1967</v>
      </c>
      <c r="AR202" s="4">
        <v>0.042337962962962966</v>
      </c>
      <c r="AS202" s="13" t="s">
        <v>2194</v>
      </c>
      <c r="AT202" s="2">
        <f t="shared" si="50"/>
        <v>0.003638845119292047</v>
      </c>
      <c r="AV202" s="254">
        <v>192</v>
      </c>
      <c r="AW202" s="248" t="s">
        <v>1237</v>
      </c>
      <c r="AX202" s="263" t="s">
        <v>1445</v>
      </c>
      <c r="AY202" s="248" t="s">
        <v>1306</v>
      </c>
      <c r="AZ202" s="255">
        <v>0.03817129629629629</v>
      </c>
      <c r="BA202" s="259">
        <f t="shared" si="47"/>
        <v>0.003255547658532733</v>
      </c>
      <c r="BB202" s="260"/>
      <c r="BC202" s="260"/>
      <c r="BK202" s="24"/>
      <c r="BL202" s="24"/>
      <c r="BM202" s="24"/>
      <c r="BN202" s="24"/>
      <c r="BO202" s="24"/>
      <c r="BP202" s="24"/>
      <c r="BQ202" s="24"/>
      <c r="BR202" s="24"/>
      <c r="BS202" s="24"/>
      <c r="BT202" s="279">
        <v>198</v>
      </c>
      <c r="BU202" s="280" t="s">
        <v>1908</v>
      </c>
      <c r="BV202" s="280" t="s">
        <v>1790</v>
      </c>
      <c r="BW202" s="280" t="s">
        <v>1217</v>
      </c>
      <c r="BX202" s="281">
        <v>0.0171875</v>
      </c>
      <c r="BY202" s="77">
        <f t="shared" si="58"/>
        <v>0.0035019356153219235</v>
      </c>
      <c r="BZ202" s="77">
        <f t="shared" si="54"/>
        <v>0.00362576931158313</v>
      </c>
      <c r="CA202" s="77">
        <f t="shared" si="55"/>
        <v>0.0425121451783122</v>
      </c>
      <c r="CB202" s="4">
        <f t="shared" si="56"/>
        <v>0.04357494880777</v>
      </c>
      <c r="CC202" s="2">
        <f t="shared" si="57"/>
        <v>0.003716413544372708</v>
      </c>
    </row>
    <row r="203" spans="1:81" ht="25.5">
      <c r="A203" s="43"/>
      <c r="B203" s="43"/>
      <c r="C203" s="43"/>
      <c r="D203" s="43"/>
      <c r="E203" s="43"/>
      <c r="F203" s="43"/>
      <c r="G203" s="43"/>
      <c r="H203" s="95"/>
      <c r="I203" s="214"/>
      <c r="J203" s="43"/>
      <c r="K203" s="209"/>
      <c r="L203" s="43"/>
      <c r="P203" s="11"/>
      <c r="R203" s="156"/>
      <c r="T203" s="5"/>
      <c r="U203" s="5"/>
      <c r="Y203" s="4"/>
      <c r="AA203" s="5"/>
      <c r="AE203" s="89"/>
      <c r="AF203" s="148"/>
      <c r="AH203">
        <v>164</v>
      </c>
      <c r="AI203" s="47" t="s">
        <v>325</v>
      </c>
      <c r="AJ203">
        <v>1987</v>
      </c>
      <c r="AK203" s="152">
        <v>0.038831018518518515</v>
      </c>
      <c r="AL203" s="2">
        <f t="shared" si="49"/>
        <v>0.0033374317592194686</v>
      </c>
      <c r="AM203" s="13" t="s">
        <v>326</v>
      </c>
      <c r="AN203" s="43"/>
      <c r="AO203">
        <v>193</v>
      </c>
      <c r="AP203" s="46" t="s">
        <v>39</v>
      </c>
      <c r="AQ203">
        <v>1949</v>
      </c>
      <c r="AR203" s="4">
        <v>0.04287037037037037</v>
      </c>
      <c r="AS203" s="13" t="s">
        <v>2238</v>
      </c>
      <c r="AT203" s="2">
        <f t="shared" si="50"/>
        <v>0.003684604243263461</v>
      </c>
      <c r="AV203" s="254">
        <v>193</v>
      </c>
      <c r="AW203" s="248" t="s">
        <v>1237</v>
      </c>
      <c r="AX203" s="263" t="s">
        <v>1446</v>
      </c>
      <c r="AY203" s="248" t="s">
        <v>1412</v>
      </c>
      <c r="AZ203" s="255">
        <v>0.038182870370370374</v>
      </c>
      <c r="BA203" s="259">
        <f t="shared" si="47"/>
        <v>0.0032565347863855332</v>
      </c>
      <c r="BB203" s="260">
        <f>BA203/AT98</f>
        <v>1.052629320096806</v>
      </c>
      <c r="BC203" s="260"/>
      <c r="BK203" s="24"/>
      <c r="BL203" s="24"/>
      <c r="BM203" s="24"/>
      <c r="BN203" s="24"/>
      <c r="BO203" s="24"/>
      <c r="BP203" s="24"/>
      <c r="BQ203" s="24"/>
      <c r="BR203" s="24"/>
      <c r="BS203" s="24"/>
      <c r="BT203" s="279">
        <v>199</v>
      </c>
      <c r="BU203" s="280" t="s">
        <v>1908</v>
      </c>
      <c r="BV203" s="280" t="s">
        <v>1791</v>
      </c>
      <c r="BW203" s="280" t="s">
        <v>1250</v>
      </c>
      <c r="BX203" s="281">
        <v>0.01719907407407407</v>
      </c>
      <c r="BY203" s="77">
        <f t="shared" si="58"/>
        <v>0.0035042938211234864</v>
      </c>
      <c r="BZ203" s="77">
        <f t="shared" si="54"/>
        <v>0.0036282109070791446</v>
      </c>
      <c r="CA203" s="77">
        <f t="shared" si="55"/>
        <v>0.04254077288550297</v>
      </c>
      <c r="CB203" s="4">
        <f t="shared" si="56"/>
        <v>0.04360429220764054</v>
      </c>
      <c r="CC203" s="2">
        <f t="shared" si="57"/>
        <v>0.003718916179756123</v>
      </c>
    </row>
    <row r="204" spans="1:81" ht="12.75">
      <c r="A204" s="43"/>
      <c r="B204" s="43"/>
      <c r="C204" s="43"/>
      <c r="D204" s="43"/>
      <c r="E204" s="43"/>
      <c r="F204" s="43"/>
      <c r="G204" s="43"/>
      <c r="H204" s="95"/>
      <c r="I204" s="214"/>
      <c r="J204" s="43"/>
      <c r="K204" s="209"/>
      <c r="L204" s="43"/>
      <c r="P204" s="11"/>
      <c r="R204" s="156"/>
      <c r="T204" s="5"/>
      <c r="U204" s="5"/>
      <c r="Y204" s="4"/>
      <c r="AA204" s="5"/>
      <c r="AE204" s="89"/>
      <c r="AF204" s="148"/>
      <c r="AH204">
        <v>165</v>
      </c>
      <c r="AI204" s="3" t="s">
        <v>6</v>
      </c>
      <c r="AJ204">
        <v>1987</v>
      </c>
      <c r="AK204" s="152">
        <v>0.03884259259259259</v>
      </c>
      <c r="AL204" s="2">
        <f t="shared" si="49"/>
        <v>0.0033384265227840645</v>
      </c>
      <c r="AM204" s="13" t="s">
        <v>327</v>
      </c>
      <c r="AN204" s="43"/>
      <c r="AO204">
        <v>194</v>
      </c>
      <c r="AP204" t="s">
        <v>40</v>
      </c>
      <c r="AQ204">
        <v>1952</v>
      </c>
      <c r="AR204" s="4">
        <v>0.04322916666666667</v>
      </c>
      <c r="AS204" s="13" t="s">
        <v>2194</v>
      </c>
      <c r="AT204" s="2">
        <f t="shared" si="50"/>
        <v>0.0037154419137659365</v>
      </c>
      <c r="AV204" s="254">
        <v>194</v>
      </c>
      <c r="AW204" s="248" t="s">
        <v>1237</v>
      </c>
      <c r="AX204" s="248" t="s">
        <v>1447</v>
      </c>
      <c r="AY204" s="248" t="s">
        <v>1389</v>
      </c>
      <c r="AZ204" s="255">
        <v>0.03822916666666667</v>
      </c>
      <c r="BA204" s="259">
        <f aca="true" t="shared" si="59" ref="BA204:BA267">AZ204/11.725</f>
        <v>0.003260483297796731</v>
      </c>
      <c r="BB204" s="260"/>
      <c r="BC204" s="260"/>
      <c r="BK204" s="24"/>
      <c r="BL204" s="24"/>
      <c r="BM204" s="24"/>
      <c r="BN204" s="24"/>
      <c r="BO204" s="24"/>
      <c r="BP204" s="24"/>
      <c r="BQ204" s="24"/>
      <c r="BR204" s="24"/>
      <c r="BS204" s="24"/>
      <c r="BT204" s="279">
        <v>200</v>
      </c>
      <c r="BU204" s="280" t="s">
        <v>1908</v>
      </c>
      <c r="BV204" s="280" t="s">
        <v>1792</v>
      </c>
      <c r="BW204" s="280" t="s">
        <v>158</v>
      </c>
      <c r="BX204" s="281">
        <v>0.01721064814814815</v>
      </c>
      <c r="BY204" s="77">
        <f t="shared" si="58"/>
        <v>0.0035066520269250506</v>
      </c>
      <c r="BZ204" s="77">
        <f t="shared" si="54"/>
        <v>0.003630652502575161</v>
      </c>
      <c r="CA204" s="77">
        <f t="shared" si="55"/>
        <v>0.04256940059269376</v>
      </c>
      <c r="CB204" s="4">
        <f t="shared" si="56"/>
        <v>0.0436336356075111</v>
      </c>
      <c r="CC204" s="2">
        <f t="shared" si="57"/>
        <v>0.00372141881513954</v>
      </c>
    </row>
    <row r="205" spans="1:81" ht="12.75">
      <c r="A205" s="43"/>
      <c r="B205" s="43"/>
      <c r="C205" s="43"/>
      <c r="D205" s="43"/>
      <c r="E205" s="43"/>
      <c r="F205" s="43"/>
      <c r="G205" s="43"/>
      <c r="H205" s="95"/>
      <c r="I205" s="214"/>
      <c r="J205" s="43"/>
      <c r="K205" s="209"/>
      <c r="L205" s="43"/>
      <c r="P205" s="11"/>
      <c r="R205" s="156"/>
      <c r="T205" s="5"/>
      <c r="U205" s="5"/>
      <c r="Y205" s="4"/>
      <c r="AA205" s="5"/>
      <c r="AE205" s="89"/>
      <c r="AF205" s="100"/>
      <c r="AH205">
        <v>166</v>
      </c>
      <c r="AI205" s="3" t="s">
        <v>328</v>
      </c>
      <c r="AJ205">
        <v>1989</v>
      </c>
      <c r="AK205" s="152">
        <v>0.03895833333333334</v>
      </c>
      <c r="AL205" s="2">
        <f t="shared" si="49"/>
        <v>0.0033483741584300246</v>
      </c>
      <c r="AM205" s="13" t="s">
        <v>329</v>
      </c>
      <c r="AN205" s="43"/>
      <c r="AO205">
        <v>195</v>
      </c>
      <c r="AP205" s="47" t="s">
        <v>41</v>
      </c>
      <c r="AQ205">
        <v>1963</v>
      </c>
      <c r="AR205" s="4">
        <v>0.043506944444444445</v>
      </c>
      <c r="AS205" s="13" t="s">
        <v>577</v>
      </c>
      <c r="AT205" s="2">
        <f t="shared" si="50"/>
        <v>0.0037393162393162395</v>
      </c>
      <c r="AV205" s="254">
        <v>194</v>
      </c>
      <c r="AW205" s="248" t="s">
        <v>1237</v>
      </c>
      <c r="AX205" s="263" t="s">
        <v>1448</v>
      </c>
      <c r="AY205" s="248" t="s">
        <v>1223</v>
      </c>
      <c r="AZ205" s="255">
        <v>0.03822916666666667</v>
      </c>
      <c r="BA205" s="259">
        <f t="shared" si="59"/>
        <v>0.003260483297796731</v>
      </c>
      <c r="BB205" s="260"/>
      <c r="BC205" s="260"/>
      <c r="BK205" s="24"/>
      <c r="BL205" s="24"/>
      <c r="BM205" s="24"/>
      <c r="BN205" s="24"/>
      <c r="BO205" s="24"/>
      <c r="BP205" s="24"/>
      <c r="BQ205" s="24"/>
      <c r="BR205" s="24"/>
      <c r="BS205" s="24"/>
      <c r="BT205" s="279">
        <v>201</v>
      </c>
      <c r="BU205" s="280" t="s">
        <v>1908</v>
      </c>
      <c r="BV205" s="280" t="s">
        <v>1793</v>
      </c>
      <c r="BW205" s="280" t="s">
        <v>1217</v>
      </c>
      <c r="BX205" s="281">
        <v>0.017222222222222222</v>
      </c>
      <c r="BY205" s="77">
        <f t="shared" si="58"/>
        <v>0.003509010232726614</v>
      </c>
      <c r="BZ205" s="77">
        <f t="shared" si="54"/>
        <v>0.003633094098071176</v>
      </c>
      <c r="CA205" s="77">
        <f t="shared" si="55"/>
        <v>0.04259802829988454</v>
      </c>
      <c r="CB205" s="4">
        <f t="shared" si="56"/>
        <v>0.04366297900738165</v>
      </c>
      <c r="CC205" s="2">
        <f t="shared" si="57"/>
        <v>0.003723921450522955</v>
      </c>
    </row>
    <row r="206" spans="1:81" ht="12.75">
      <c r="A206" s="43"/>
      <c r="B206" s="43"/>
      <c r="C206" s="43"/>
      <c r="D206" s="43"/>
      <c r="E206" s="43"/>
      <c r="F206" s="43"/>
      <c r="G206" s="43"/>
      <c r="H206" s="95"/>
      <c r="I206" s="214"/>
      <c r="J206" s="43"/>
      <c r="K206" s="209"/>
      <c r="L206" s="43"/>
      <c r="P206" s="11"/>
      <c r="R206" s="156"/>
      <c r="T206" s="5"/>
      <c r="U206" s="5"/>
      <c r="Y206" s="4"/>
      <c r="AA206" s="5"/>
      <c r="AE206" s="89"/>
      <c r="AF206" s="100"/>
      <c r="AH206">
        <v>167</v>
      </c>
      <c r="AI206" s="3" t="s">
        <v>330</v>
      </c>
      <c r="AJ206">
        <v>1975</v>
      </c>
      <c r="AK206" s="152">
        <v>0.03900462962962963</v>
      </c>
      <c r="AL206" s="2">
        <f aca="true" t="shared" si="60" ref="AL206:AL269">AK206/11.635</f>
        <v>0.0033523532126884083</v>
      </c>
      <c r="AM206" s="13" t="s">
        <v>331</v>
      </c>
      <c r="AN206" s="43"/>
      <c r="AO206">
        <v>196</v>
      </c>
      <c r="AP206" t="s">
        <v>42</v>
      </c>
      <c r="AQ206">
        <v>1947</v>
      </c>
      <c r="AR206" s="4">
        <v>0.043576388888888894</v>
      </c>
      <c r="AS206" s="13" t="s">
        <v>2182</v>
      </c>
      <c r="AT206" s="2">
        <f aca="true" t="shared" si="61" ref="AT206:AT252">AR206/11.635</f>
        <v>0.0037452848207038154</v>
      </c>
      <c r="AV206" s="254">
        <v>196</v>
      </c>
      <c r="AW206" s="248" t="s">
        <v>1237</v>
      </c>
      <c r="AX206" s="248" t="s">
        <v>1449</v>
      </c>
      <c r="AY206" s="248" t="s">
        <v>158</v>
      </c>
      <c r="AZ206" s="255">
        <v>0.03826388888888889</v>
      </c>
      <c r="BA206" s="259">
        <f t="shared" si="59"/>
        <v>0.0032634446813551293</v>
      </c>
      <c r="BB206" s="260"/>
      <c r="BC206" s="260"/>
      <c r="BK206" s="24"/>
      <c r="BL206" s="24"/>
      <c r="BM206" s="24"/>
      <c r="BN206" s="24"/>
      <c r="BO206" s="24"/>
      <c r="BP206" s="24"/>
      <c r="BQ206" s="24"/>
      <c r="BR206" s="24"/>
      <c r="BS206" s="24"/>
      <c r="BT206" s="279">
        <v>201</v>
      </c>
      <c r="BU206" s="280" t="s">
        <v>1908</v>
      </c>
      <c r="BV206" s="280" t="s">
        <v>1794</v>
      </c>
      <c r="BW206" s="280" t="s">
        <v>1250</v>
      </c>
      <c r="BX206" s="281">
        <v>0.017222222222222222</v>
      </c>
      <c r="BY206" s="77">
        <f t="shared" si="58"/>
        <v>0.003509010232726614</v>
      </c>
      <c r="BZ206" s="77">
        <f t="shared" si="54"/>
        <v>0.003633094098071176</v>
      </c>
      <c r="CA206" s="77">
        <f t="shared" si="55"/>
        <v>0.04259802829988454</v>
      </c>
      <c r="CB206" s="4">
        <f t="shared" si="56"/>
        <v>0.04366297900738165</v>
      </c>
      <c r="CC206" s="2">
        <f t="shared" si="57"/>
        <v>0.003723921450522955</v>
      </c>
    </row>
    <row r="207" spans="1:81" ht="12.75">
      <c r="A207" s="43"/>
      <c r="B207" s="43"/>
      <c r="C207" s="43"/>
      <c r="D207" s="43"/>
      <c r="E207" s="43"/>
      <c r="F207" s="43"/>
      <c r="G207" s="43"/>
      <c r="H207" s="95"/>
      <c r="I207" s="214"/>
      <c r="J207" s="43"/>
      <c r="K207" s="209"/>
      <c r="L207" s="43"/>
      <c r="P207" s="11"/>
      <c r="R207" s="156"/>
      <c r="T207" s="5"/>
      <c r="U207" s="5"/>
      <c r="Y207" s="4"/>
      <c r="AA207" s="5"/>
      <c r="AE207" s="89"/>
      <c r="AF207" s="100"/>
      <c r="AH207">
        <v>168</v>
      </c>
      <c r="AI207" t="s">
        <v>2345</v>
      </c>
      <c r="AJ207">
        <v>1953</v>
      </c>
      <c r="AK207" s="152">
        <v>0.03902777777777778</v>
      </c>
      <c r="AL207" s="2">
        <f t="shared" si="60"/>
        <v>0.0033543427398176</v>
      </c>
      <c r="AM207" s="13" t="s">
        <v>150</v>
      </c>
      <c r="AN207" s="43"/>
      <c r="AO207">
        <v>197</v>
      </c>
      <c r="AP207" t="s">
        <v>43</v>
      </c>
      <c r="AQ207">
        <v>1956</v>
      </c>
      <c r="AR207" s="4">
        <v>0.04375</v>
      </c>
      <c r="AS207" s="13" t="s">
        <v>2182</v>
      </c>
      <c r="AT207" s="2">
        <f>AR208/11.635</f>
        <v>0.003764185328431139</v>
      </c>
      <c r="AV207" s="254">
        <v>197</v>
      </c>
      <c r="AW207" s="248" t="s">
        <v>1269</v>
      </c>
      <c r="AX207" s="268" t="s">
        <v>1450</v>
      </c>
      <c r="AY207" s="248" t="s">
        <v>1451</v>
      </c>
      <c r="AZ207" s="255">
        <v>0.038287037037037036</v>
      </c>
      <c r="BA207" s="259">
        <f t="shared" si="59"/>
        <v>0.003265418937060728</v>
      </c>
      <c r="BB207" s="260"/>
      <c r="BC207" s="260"/>
      <c r="BK207" s="24"/>
      <c r="BL207" s="24"/>
      <c r="BM207" s="24"/>
      <c r="BN207" s="24"/>
      <c r="BO207" s="24"/>
      <c r="BP207" s="24"/>
      <c r="BQ207" s="24"/>
      <c r="BR207" s="24"/>
      <c r="BS207" s="24"/>
      <c r="BT207" s="279">
        <v>203</v>
      </c>
      <c r="BU207" s="280" t="s">
        <v>1908</v>
      </c>
      <c r="BV207" s="280" t="s">
        <v>1795</v>
      </c>
      <c r="BW207" s="280" t="s">
        <v>1796</v>
      </c>
      <c r="BX207" s="281">
        <v>0.017233796296296296</v>
      </c>
      <c r="BY207" s="77">
        <f t="shared" si="58"/>
        <v>0.0035113684385281773</v>
      </c>
      <c r="BZ207" s="77">
        <f t="shared" si="54"/>
        <v>0.0036355356935671916</v>
      </c>
      <c r="CA207" s="77">
        <f t="shared" si="55"/>
        <v>0.04262665600707532</v>
      </c>
      <c r="CB207" s="4">
        <f t="shared" si="56"/>
        <v>0.043692322407252196</v>
      </c>
      <c r="CC207" s="2">
        <f t="shared" si="57"/>
        <v>0.003726424085906371</v>
      </c>
    </row>
    <row r="208" spans="1:81" ht="12.75">
      <c r="A208" s="43"/>
      <c r="B208" s="43"/>
      <c r="C208" s="43"/>
      <c r="D208" s="43"/>
      <c r="E208" s="43"/>
      <c r="F208" s="43"/>
      <c r="G208" s="43"/>
      <c r="H208" s="95"/>
      <c r="I208" s="214"/>
      <c r="J208" s="43"/>
      <c r="K208" s="209"/>
      <c r="L208" s="43"/>
      <c r="P208" s="11"/>
      <c r="R208" s="156"/>
      <c r="T208" s="5"/>
      <c r="U208" s="5"/>
      <c r="Y208" s="4"/>
      <c r="AA208" s="5"/>
      <c r="AE208" s="89"/>
      <c r="AF208" s="100"/>
      <c r="AH208">
        <v>169</v>
      </c>
      <c r="AI208" s="3" t="s">
        <v>332</v>
      </c>
      <c r="AJ208" s="3">
        <v>1988</v>
      </c>
      <c r="AK208" s="152">
        <v>0.039050925925925926</v>
      </c>
      <c r="AL208" s="2">
        <f t="shared" si="60"/>
        <v>0.003356332266946792</v>
      </c>
      <c r="AM208" s="13" t="s">
        <v>169</v>
      </c>
      <c r="AN208" s="43"/>
      <c r="AO208">
        <v>198</v>
      </c>
      <c r="AP208" t="s">
        <v>44</v>
      </c>
      <c r="AQ208">
        <v>1950</v>
      </c>
      <c r="AR208" s="4">
        <v>0.0437962962962963</v>
      </c>
      <c r="AS208" s="13" t="s">
        <v>2194</v>
      </c>
      <c r="AT208" s="2">
        <f>AR207/11.635</f>
        <v>0.0037602062741727543</v>
      </c>
      <c r="AV208" s="254">
        <v>198</v>
      </c>
      <c r="AW208" s="248" t="s">
        <v>1237</v>
      </c>
      <c r="AX208" s="248" t="s">
        <v>1452</v>
      </c>
      <c r="AY208" s="248" t="s">
        <v>1258</v>
      </c>
      <c r="AZ208" s="255">
        <v>0.03829861111111111</v>
      </c>
      <c r="BA208" s="259">
        <f t="shared" si="59"/>
        <v>0.0032664060649135276</v>
      </c>
      <c r="BB208" s="260"/>
      <c r="BC208" s="260"/>
      <c r="BK208" s="24"/>
      <c r="BL208" s="24"/>
      <c r="BM208" s="24"/>
      <c r="BN208" s="24"/>
      <c r="BO208" s="24"/>
      <c r="BP208" s="24"/>
      <c r="BQ208" s="24"/>
      <c r="BR208" s="24"/>
      <c r="BS208" s="24"/>
      <c r="BT208" s="279">
        <v>204</v>
      </c>
      <c r="BU208" s="280" t="s">
        <v>1909</v>
      </c>
      <c r="BV208" s="280" t="s">
        <v>1953</v>
      </c>
      <c r="BW208" s="280" t="s">
        <v>1942</v>
      </c>
      <c r="BX208" s="281">
        <v>0.017256944444444446</v>
      </c>
      <c r="BY208" s="77">
        <f t="shared" si="58"/>
        <v>0.003516084850131305</v>
      </c>
      <c r="BZ208" s="77">
        <f t="shared" si="54"/>
        <v>0.003640418884559223</v>
      </c>
      <c r="CA208" s="77">
        <f t="shared" si="55"/>
        <v>0.04268391142145689</v>
      </c>
      <c r="CB208" s="4">
        <f t="shared" si="56"/>
        <v>0.043751009206993305</v>
      </c>
      <c r="CC208" s="2">
        <f t="shared" si="57"/>
        <v>0.003731429356673203</v>
      </c>
    </row>
    <row r="209" spans="1:81" ht="12.75">
      <c r="A209" s="43"/>
      <c r="B209" s="43"/>
      <c r="C209" s="43"/>
      <c r="D209" s="43"/>
      <c r="E209" s="43"/>
      <c r="F209" s="43"/>
      <c r="G209" s="43"/>
      <c r="H209" s="95"/>
      <c r="I209" s="214"/>
      <c r="J209" s="43"/>
      <c r="K209" s="209"/>
      <c r="L209" s="43"/>
      <c r="P209" s="11"/>
      <c r="R209" s="156"/>
      <c r="T209" s="5"/>
      <c r="U209" s="5"/>
      <c r="Y209" s="4"/>
      <c r="AA209" s="5"/>
      <c r="AE209" s="89"/>
      <c r="AF209" s="100"/>
      <c r="AH209">
        <v>170</v>
      </c>
      <c r="AI209" t="s">
        <v>28</v>
      </c>
      <c r="AJ209">
        <v>1961</v>
      </c>
      <c r="AK209" s="152">
        <v>0.03916666666666666</v>
      </c>
      <c r="AL209" s="2">
        <f t="shared" si="60"/>
        <v>0.0033662799025927516</v>
      </c>
      <c r="AM209" s="13" t="s">
        <v>158</v>
      </c>
      <c r="AN209" s="43"/>
      <c r="AO209">
        <v>199</v>
      </c>
      <c r="AP209" t="s">
        <v>45</v>
      </c>
      <c r="AQ209">
        <v>1962</v>
      </c>
      <c r="AR209" s="4">
        <v>0.04393518518518519</v>
      </c>
      <c r="AS209" s="13" t="s">
        <v>576</v>
      </c>
      <c r="AT209" s="2">
        <f>AR208/11.635</f>
        <v>0.003764185328431139</v>
      </c>
      <c r="AV209" s="254">
        <v>199</v>
      </c>
      <c r="AW209" s="248" t="s">
        <v>1221</v>
      </c>
      <c r="AX209" s="263" t="s">
        <v>1453</v>
      </c>
      <c r="AY209" s="248" t="s">
        <v>1282</v>
      </c>
      <c r="AZ209" s="255">
        <v>0.03833333333333334</v>
      </c>
      <c r="BA209" s="259">
        <f t="shared" si="59"/>
        <v>0.0032693674484719267</v>
      </c>
      <c r="BB209" s="260"/>
      <c r="BC209" s="260"/>
      <c r="BK209" s="24"/>
      <c r="BL209" s="24"/>
      <c r="BM209" s="24"/>
      <c r="BN209" s="24"/>
      <c r="BO209" s="24"/>
      <c r="BP209" s="24"/>
      <c r="BQ209" s="24"/>
      <c r="BR209" s="24"/>
      <c r="BS209" s="24"/>
      <c r="BT209" s="279">
        <v>205</v>
      </c>
      <c r="BU209" s="280" t="s">
        <v>1908</v>
      </c>
      <c r="BV209" s="280" t="s">
        <v>1797</v>
      </c>
      <c r="BW209" s="280" t="s">
        <v>1217</v>
      </c>
      <c r="BX209" s="281">
        <v>0.01726851851851852</v>
      </c>
      <c r="BY209" s="77">
        <f t="shared" si="58"/>
        <v>0.0035184430559328686</v>
      </c>
      <c r="BZ209" s="77">
        <f t="shared" si="54"/>
        <v>0.003642860480055239</v>
      </c>
      <c r="CA209" s="77">
        <f t="shared" si="55"/>
        <v>0.04271253912864768</v>
      </c>
      <c r="CB209" s="4">
        <f t="shared" si="56"/>
        <v>0.043780352606863866</v>
      </c>
      <c r="CC209" s="2">
        <f t="shared" si="57"/>
        <v>0.00373393199205662</v>
      </c>
    </row>
    <row r="210" spans="1:81" ht="12.75">
      <c r="A210" s="43"/>
      <c r="B210" s="43"/>
      <c r="C210" s="43"/>
      <c r="D210" s="43"/>
      <c r="E210" s="43"/>
      <c r="F210" s="43"/>
      <c r="G210" s="43"/>
      <c r="H210" s="95"/>
      <c r="I210" s="214"/>
      <c r="J210" s="43"/>
      <c r="K210" s="209"/>
      <c r="L210" s="43"/>
      <c r="P210" s="11"/>
      <c r="R210" s="156"/>
      <c r="T210" s="5"/>
      <c r="U210" s="5"/>
      <c r="Y210" s="4"/>
      <c r="AA210" s="5"/>
      <c r="AE210" s="89"/>
      <c r="AF210" s="100"/>
      <c r="AH210">
        <v>171</v>
      </c>
      <c r="AI210" s="47" t="s">
        <v>333</v>
      </c>
      <c r="AJ210" s="3">
        <v>1990</v>
      </c>
      <c r="AK210" s="152">
        <v>0.03918981481481481</v>
      </c>
      <c r="AL210" s="2">
        <f t="shared" si="60"/>
        <v>0.0033682694297219435</v>
      </c>
      <c r="AM210" s="13" t="s">
        <v>237</v>
      </c>
      <c r="AN210" s="43"/>
      <c r="AO210">
        <v>200</v>
      </c>
      <c r="AP210" t="s">
        <v>46</v>
      </c>
      <c r="AQ210">
        <v>1965</v>
      </c>
      <c r="AR210" s="4">
        <v>0.04396990740740741</v>
      </c>
      <c r="AS210" s="13" t="s">
        <v>47</v>
      </c>
      <c r="AT210" s="2">
        <f>AR209/11.635</f>
        <v>0.0037761224912062903</v>
      </c>
      <c r="AV210" s="254">
        <v>200</v>
      </c>
      <c r="AW210" s="248" t="s">
        <v>1208</v>
      </c>
      <c r="AX210" s="248" t="s">
        <v>1454</v>
      </c>
      <c r="AY210" s="248" t="s">
        <v>1271</v>
      </c>
      <c r="AZ210" s="255">
        <v>0.03834490740740741</v>
      </c>
      <c r="BA210" s="259">
        <f t="shared" si="59"/>
        <v>0.003270354576324726</v>
      </c>
      <c r="BB210" s="260"/>
      <c r="BC210" s="260"/>
      <c r="BK210" s="24"/>
      <c r="BL210" s="24"/>
      <c r="BM210" s="24"/>
      <c r="BN210" s="24"/>
      <c r="BO210" s="24"/>
      <c r="BP210" s="24"/>
      <c r="BQ210" s="24"/>
      <c r="BR210" s="24"/>
      <c r="BS210" s="24"/>
      <c r="BT210" s="279">
        <v>206</v>
      </c>
      <c r="BU210" s="280" t="s">
        <v>1908</v>
      </c>
      <c r="BV210" s="280" t="s">
        <v>1798</v>
      </c>
      <c r="BW210" s="280" t="s">
        <v>1217</v>
      </c>
      <c r="BX210" s="281">
        <v>0.017280092592592593</v>
      </c>
      <c r="BY210" s="77">
        <f t="shared" si="58"/>
        <v>0.003520801261734432</v>
      </c>
      <c r="BZ210" s="77">
        <f t="shared" si="54"/>
        <v>0.003645302075551254</v>
      </c>
      <c r="CA210" s="77">
        <f t="shared" si="55"/>
        <v>0.04274116683583845</v>
      </c>
      <c r="CB210" s="4">
        <f t="shared" si="56"/>
        <v>0.04380969600673441</v>
      </c>
      <c r="CC210" s="2">
        <f t="shared" si="57"/>
        <v>0.0037364346274400347</v>
      </c>
    </row>
    <row r="211" spans="1:81" ht="12.75">
      <c r="A211" s="43"/>
      <c r="B211" s="43"/>
      <c r="C211" s="43"/>
      <c r="D211" s="43"/>
      <c r="E211" s="43"/>
      <c r="F211" s="43"/>
      <c r="G211" s="43"/>
      <c r="H211" s="95"/>
      <c r="I211" s="214"/>
      <c r="J211" s="43"/>
      <c r="K211" s="43"/>
      <c r="L211" s="43"/>
      <c r="P211" s="11"/>
      <c r="R211" s="156"/>
      <c r="T211" s="5"/>
      <c r="U211" s="5"/>
      <c r="Y211" s="4"/>
      <c r="AA211" s="5"/>
      <c r="AE211" s="89"/>
      <c r="AF211" s="100"/>
      <c r="AH211">
        <v>172</v>
      </c>
      <c r="AI211" t="s">
        <v>45</v>
      </c>
      <c r="AJ211">
        <v>1962</v>
      </c>
      <c r="AK211" s="152">
        <v>0.03921296296296296</v>
      </c>
      <c r="AL211" s="2">
        <f t="shared" si="60"/>
        <v>0.0033702589568511358</v>
      </c>
      <c r="AM211" s="13" t="s">
        <v>242</v>
      </c>
      <c r="AN211" s="43"/>
      <c r="AO211">
        <v>201</v>
      </c>
      <c r="AP211" t="s">
        <v>48</v>
      </c>
      <c r="AQ211">
        <v>1959</v>
      </c>
      <c r="AR211" s="2">
        <v>0.04403935185185185</v>
      </c>
      <c r="AS211" s="13" t="s">
        <v>2194</v>
      </c>
      <c r="AT211" s="2">
        <f>AR210/11.635</f>
        <v>0.003779106781900078</v>
      </c>
      <c r="AV211" s="254">
        <v>201</v>
      </c>
      <c r="AW211" s="248" t="s">
        <v>1237</v>
      </c>
      <c r="AX211" s="248" t="s">
        <v>1455</v>
      </c>
      <c r="AY211" s="248" t="s">
        <v>1258</v>
      </c>
      <c r="AZ211" s="255">
        <v>0.038356481481481484</v>
      </c>
      <c r="BA211" s="259">
        <f t="shared" si="59"/>
        <v>0.0032713417041775254</v>
      </c>
      <c r="BB211" s="260"/>
      <c r="BC211" s="260"/>
      <c r="BK211" s="24"/>
      <c r="BL211" s="24"/>
      <c r="BM211" s="24"/>
      <c r="BN211" s="24"/>
      <c r="BO211" s="24"/>
      <c r="BP211" s="24"/>
      <c r="BQ211" s="24"/>
      <c r="BR211" s="24"/>
      <c r="BS211" s="24"/>
      <c r="BT211" s="279">
        <v>207</v>
      </c>
      <c r="BU211" s="280" t="s">
        <v>1908</v>
      </c>
      <c r="BV211" s="280" t="s">
        <v>1800</v>
      </c>
      <c r="BW211" s="280" t="s">
        <v>654</v>
      </c>
      <c r="BX211" s="281">
        <v>0.017291666666666667</v>
      </c>
      <c r="BY211" s="77">
        <f t="shared" si="58"/>
        <v>0.0035231594675359953</v>
      </c>
      <c r="BZ211" s="77">
        <f t="shared" si="54"/>
        <v>0.0036477436710472696</v>
      </c>
      <c r="CA211" s="77">
        <f t="shared" si="55"/>
        <v>0.04276979454302923</v>
      </c>
      <c r="CB211" s="4">
        <f t="shared" si="56"/>
        <v>0.04383903940660496</v>
      </c>
      <c r="CC211" s="2">
        <f t="shared" si="57"/>
        <v>0.003738937262823451</v>
      </c>
    </row>
    <row r="212" spans="1:81" ht="12.75">
      <c r="A212" s="43"/>
      <c r="B212" s="43"/>
      <c r="C212" s="43"/>
      <c r="D212" s="43"/>
      <c r="E212" s="43"/>
      <c r="F212" s="43"/>
      <c r="G212" s="43"/>
      <c r="H212" s="95"/>
      <c r="I212" s="214"/>
      <c r="J212" s="43"/>
      <c r="K212" s="43"/>
      <c r="L212" s="43"/>
      <c r="P212" s="11"/>
      <c r="R212" s="156"/>
      <c r="T212" s="5"/>
      <c r="U212" s="5"/>
      <c r="Y212" s="4"/>
      <c r="AA212" s="5"/>
      <c r="AE212" s="89"/>
      <c r="AF212" s="89"/>
      <c r="AG212" s="100"/>
      <c r="AH212">
        <v>173</v>
      </c>
      <c r="AI212" t="s">
        <v>334</v>
      </c>
      <c r="AJ212">
        <v>1959</v>
      </c>
      <c r="AK212" s="152">
        <v>0.03935185185185185</v>
      </c>
      <c r="AL212" s="2">
        <f t="shared" si="60"/>
        <v>0.0033821961196262872</v>
      </c>
      <c r="AM212" s="13"/>
      <c r="AN212" s="43"/>
      <c r="AO212">
        <v>202</v>
      </c>
      <c r="AP212" s="47" t="s">
        <v>424</v>
      </c>
      <c r="AQ212">
        <v>1956</v>
      </c>
      <c r="AR212" s="4">
        <v>0.04405092592592592</v>
      </c>
      <c r="AS212" s="13" t="s">
        <v>575</v>
      </c>
      <c r="AT212" s="2">
        <f t="shared" si="61"/>
        <v>0.003786070126852249</v>
      </c>
      <c r="AU212">
        <f>AR212/AK252</f>
        <v>1.057515976660183</v>
      </c>
      <c r="AV212" s="254">
        <v>202</v>
      </c>
      <c r="AW212" s="248" t="s">
        <v>1237</v>
      </c>
      <c r="AX212" s="282" t="s">
        <v>668</v>
      </c>
      <c r="AY212" s="248" t="s">
        <v>1431</v>
      </c>
      <c r="AZ212" s="255">
        <v>0.03836805555555555</v>
      </c>
      <c r="BA212" s="259">
        <f t="shared" si="59"/>
        <v>0.003272328832030324</v>
      </c>
      <c r="BC212" s="260">
        <f>BA212/AL139</f>
        <v>1.0611465712910102</v>
      </c>
      <c r="BK212" s="24"/>
      <c r="BL212" s="24"/>
      <c r="BM212" s="24"/>
      <c r="BN212" s="24"/>
      <c r="BO212" s="24"/>
      <c r="BP212" s="24"/>
      <c r="BQ212" s="24"/>
      <c r="BR212" s="24"/>
      <c r="BS212" s="24"/>
      <c r="BT212" s="279">
        <v>207</v>
      </c>
      <c r="BU212" s="280" t="s">
        <v>1908</v>
      </c>
      <c r="BV212" s="280" t="s">
        <v>1799</v>
      </c>
      <c r="BW212" s="280" t="s">
        <v>1250</v>
      </c>
      <c r="BX212" s="281">
        <v>0.017291666666666667</v>
      </c>
      <c r="BY212" s="77">
        <f t="shared" si="58"/>
        <v>0.0035231594675359953</v>
      </c>
      <c r="BZ212" s="77">
        <f t="shared" si="54"/>
        <v>0.0036477436710472696</v>
      </c>
      <c r="CA212" s="77">
        <f t="shared" si="55"/>
        <v>0.04276979454302923</v>
      </c>
      <c r="CB212" s="4">
        <f t="shared" si="56"/>
        <v>0.04383903940660496</v>
      </c>
      <c r="CC212" s="2">
        <f t="shared" si="57"/>
        <v>0.003738937262823451</v>
      </c>
    </row>
    <row r="213" spans="1:81" ht="12.75">
      <c r="A213" s="43"/>
      <c r="B213" s="43"/>
      <c r="C213" s="43"/>
      <c r="D213" s="43"/>
      <c r="E213" s="43"/>
      <c r="F213" s="43"/>
      <c r="G213" s="43"/>
      <c r="H213" s="95"/>
      <c r="I213" s="214"/>
      <c r="J213" s="43"/>
      <c r="K213" s="43"/>
      <c r="L213" s="43"/>
      <c r="P213" s="11"/>
      <c r="R213" s="156"/>
      <c r="T213" s="5"/>
      <c r="U213" s="5"/>
      <c r="Y213" s="4"/>
      <c r="AA213" s="5"/>
      <c r="AE213" s="89"/>
      <c r="AF213" s="89"/>
      <c r="AG213" s="100"/>
      <c r="AH213">
        <v>174</v>
      </c>
      <c r="AI213" s="52" t="s">
        <v>335</v>
      </c>
      <c r="AJ213">
        <v>1987</v>
      </c>
      <c r="AK213" s="152">
        <v>0.039375</v>
      </c>
      <c r="AL213" s="2">
        <f t="shared" si="60"/>
        <v>0.003384185646755479</v>
      </c>
      <c r="AM213" s="13" t="s">
        <v>300</v>
      </c>
      <c r="AN213" s="43"/>
      <c r="AO213">
        <v>203</v>
      </c>
      <c r="AP213" t="s">
        <v>50</v>
      </c>
      <c r="AQ213">
        <v>1949</v>
      </c>
      <c r="AR213" s="4">
        <v>0.0440625</v>
      </c>
      <c r="AS213" s="13" t="s">
        <v>2194</v>
      </c>
      <c r="AT213" s="2">
        <f t="shared" si="61"/>
        <v>0.0037870648904168454</v>
      </c>
      <c r="AV213" s="254">
        <v>203</v>
      </c>
      <c r="AW213" s="248" t="s">
        <v>1208</v>
      </c>
      <c r="AX213" s="248" t="s">
        <v>1456</v>
      </c>
      <c r="AY213" s="248" t="s">
        <v>1316</v>
      </c>
      <c r="AZ213" s="255">
        <v>0.0383912037037037</v>
      </c>
      <c r="BA213" s="259">
        <f t="shared" si="59"/>
        <v>0.0032743030877359232</v>
      </c>
      <c r="BB213" s="260"/>
      <c r="BC213" s="260"/>
      <c r="BK213" s="24"/>
      <c r="BL213" s="24"/>
      <c r="BM213" s="24"/>
      <c r="BN213" s="24"/>
      <c r="BO213" s="24"/>
      <c r="BP213" s="24"/>
      <c r="BQ213" s="24"/>
      <c r="BR213" s="24"/>
      <c r="BS213" s="24"/>
      <c r="BT213" s="279">
        <v>209</v>
      </c>
      <c r="BU213" s="280" t="s">
        <v>1909</v>
      </c>
      <c r="BV213" s="280" t="s">
        <v>1954</v>
      </c>
      <c r="BW213" s="280" t="s">
        <v>183</v>
      </c>
      <c r="BX213" s="281">
        <v>0.017314814814814814</v>
      </c>
      <c r="BY213" s="77">
        <f t="shared" si="58"/>
        <v>0.0035278758791391224</v>
      </c>
      <c r="BZ213" s="77">
        <f t="shared" si="54"/>
        <v>0.0036526268620393006</v>
      </c>
      <c r="CA213" s="77">
        <f t="shared" si="55"/>
        <v>0.042827049957410795</v>
      </c>
      <c r="CB213" s="4">
        <f t="shared" si="56"/>
        <v>0.04389772620634606</v>
      </c>
      <c r="CC213" s="2">
        <f t="shared" si="57"/>
        <v>0.0037439425335902827</v>
      </c>
    </row>
    <row r="214" spans="1:81" ht="12.75">
      <c r="A214" s="43"/>
      <c r="B214" s="43"/>
      <c r="C214" s="43"/>
      <c r="D214" s="43"/>
      <c r="E214" s="43"/>
      <c r="F214" s="43"/>
      <c r="G214" s="43"/>
      <c r="H214" s="95"/>
      <c r="I214" s="214"/>
      <c r="J214" s="43"/>
      <c r="K214" s="43"/>
      <c r="L214" s="43"/>
      <c r="P214" s="11"/>
      <c r="R214" s="156"/>
      <c r="T214" s="5"/>
      <c r="U214" s="5"/>
      <c r="Y214" s="4"/>
      <c r="AA214" s="5"/>
      <c r="AE214" s="89"/>
      <c r="AF214" s="89"/>
      <c r="AG214" s="100"/>
      <c r="AH214">
        <v>175</v>
      </c>
      <c r="AI214" s="53" t="s">
        <v>336</v>
      </c>
      <c r="AJ214">
        <v>1957</v>
      </c>
      <c r="AK214" s="152">
        <v>0.039386574074074074</v>
      </c>
      <c r="AL214" s="2">
        <f t="shared" si="60"/>
        <v>0.003385180410320075</v>
      </c>
      <c r="AM214" s="13" t="s">
        <v>300</v>
      </c>
      <c r="AN214" s="43"/>
      <c r="AO214">
        <v>204</v>
      </c>
      <c r="AP214" t="s">
        <v>51</v>
      </c>
      <c r="AQ214">
        <v>1941</v>
      </c>
      <c r="AR214" s="4">
        <v>0.044270833333333336</v>
      </c>
      <c r="AS214" s="13" t="s">
        <v>2182</v>
      </c>
      <c r="AT214" s="2" t="e">
        <f>#REF!/11.635</f>
        <v>#REF!</v>
      </c>
      <c r="AV214" s="254">
        <v>204</v>
      </c>
      <c r="AW214" s="248" t="s">
        <v>1237</v>
      </c>
      <c r="AX214" s="248" t="s">
        <v>775</v>
      </c>
      <c r="AY214" s="248" t="s">
        <v>1217</v>
      </c>
      <c r="AZ214" s="255">
        <v>0.03847222222222222</v>
      </c>
      <c r="BA214" s="259">
        <f t="shared" si="59"/>
        <v>0.0032812129827055198</v>
      </c>
      <c r="BB214" s="260">
        <f>BA214/AT122</f>
        <v>1.013359535436707</v>
      </c>
      <c r="BC214" s="260"/>
      <c r="BK214" s="24"/>
      <c r="BL214" s="24"/>
      <c r="BM214" s="24"/>
      <c r="BN214" s="24"/>
      <c r="BO214" s="24"/>
      <c r="BP214" s="24"/>
      <c r="BQ214" s="24"/>
      <c r="BR214" s="24"/>
      <c r="BS214" s="24"/>
      <c r="BT214" s="279">
        <v>210</v>
      </c>
      <c r="BU214" s="280" t="s">
        <v>1908</v>
      </c>
      <c r="BV214" s="280" t="s">
        <v>1801</v>
      </c>
      <c r="BW214" s="280" t="s">
        <v>1802</v>
      </c>
      <c r="BX214" s="281">
        <v>0.017361111111111112</v>
      </c>
      <c r="BY214" s="77">
        <f t="shared" si="58"/>
        <v>0.003537308702345377</v>
      </c>
      <c r="BZ214" s="77">
        <f t="shared" si="54"/>
        <v>0.003662393244023363</v>
      </c>
      <c r="CA214" s="77">
        <f t="shared" si="55"/>
        <v>0.04294156078617393</v>
      </c>
      <c r="CB214" s="4">
        <f t="shared" si="56"/>
        <v>0.044015099805828274</v>
      </c>
      <c r="CC214" s="2">
        <f t="shared" si="57"/>
        <v>0.0037539530751239465</v>
      </c>
    </row>
    <row r="215" spans="1:81" ht="12.75">
      <c r="A215" s="43"/>
      <c r="B215" s="43"/>
      <c r="C215" s="43"/>
      <c r="D215" s="43"/>
      <c r="E215" s="43"/>
      <c r="F215" s="43"/>
      <c r="G215" s="43"/>
      <c r="H215" s="95"/>
      <c r="I215" s="214"/>
      <c r="J215" s="43"/>
      <c r="K215" s="43"/>
      <c r="L215" s="43"/>
      <c r="P215" s="11"/>
      <c r="R215" s="156"/>
      <c r="T215" s="5"/>
      <c r="U215" s="5"/>
      <c r="Y215" s="4"/>
      <c r="AA215" s="5"/>
      <c r="AE215" s="89"/>
      <c r="AF215" s="89"/>
      <c r="AG215" s="100"/>
      <c r="AH215">
        <v>176</v>
      </c>
      <c r="AI215" t="s">
        <v>112</v>
      </c>
      <c r="AJ215">
        <v>1959</v>
      </c>
      <c r="AK215" s="152">
        <v>0.039421296296296295</v>
      </c>
      <c r="AL215" s="2">
        <f t="shared" si="60"/>
        <v>0.0033881647010138628</v>
      </c>
      <c r="AM215" s="13" t="s">
        <v>243</v>
      </c>
      <c r="AN215" s="43"/>
      <c r="AO215">
        <v>205</v>
      </c>
      <c r="AP215" t="s">
        <v>52</v>
      </c>
      <c r="AQ215">
        <v>1955</v>
      </c>
      <c r="AR215" s="4">
        <v>0.044328703703703703</v>
      </c>
      <c r="AS215" s="13" t="s">
        <v>2221</v>
      </c>
      <c r="AT215" s="2">
        <f aca="true" t="shared" si="62" ref="AT215:AT224">AR214/11.635</f>
        <v>0.0038049706345795733</v>
      </c>
      <c r="AV215" s="254">
        <v>205</v>
      </c>
      <c r="AW215" s="248" t="s">
        <v>1237</v>
      </c>
      <c r="AX215" s="248" t="s">
        <v>1457</v>
      </c>
      <c r="AY215" s="248" t="s">
        <v>252</v>
      </c>
      <c r="AZ215" s="255">
        <v>0.038483796296296294</v>
      </c>
      <c r="BA215" s="259">
        <f t="shared" si="59"/>
        <v>0.0032822001105583193</v>
      </c>
      <c r="BB215" s="260"/>
      <c r="BC215" s="260"/>
      <c r="BK215" s="24"/>
      <c r="BL215" s="24"/>
      <c r="BM215" s="24"/>
      <c r="BN215" s="24"/>
      <c r="BO215" s="24"/>
      <c r="BP215" s="24"/>
      <c r="BQ215" s="24"/>
      <c r="BR215" s="24"/>
      <c r="BS215" s="24"/>
      <c r="BT215" s="279">
        <v>210</v>
      </c>
      <c r="BU215" s="280" t="s">
        <v>1908</v>
      </c>
      <c r="BV215" s="280" t="s">
        <v>1803</v>
      </c>
      <c r="BW215" s="280" t="s">
        <v>158</v>
      </c>
      <c r="BX215" s="281">
        <v>0.017361111111111112</v>
      </c>
      <c r="BY215" s="77">
        <f t="shared" si="58"/>
        <v>0.003537308702345377</v>
      </c>
      <c r="BZ215" s="77">
        <f t="shared" si="54"/>
        <v>0.003662393244023363</v>
      </c>
      <c r="CA215" s="77">
        <f t="shared" si="55"/>
        <v>0.04294156078617393</v>
      </c>
      <c r="CB215" s="4">
        <f t="shared" si="56"/>
        <v>0.044015099805828274</v>
      </c>
      <c r="CC215" s="2">
        <f t="shared" si="57"/>
        <v>0.0037539530751239465</v>
      </c>
    </row>
    <row r="216" spans="1:81" ht="12.75">
      <c r="A216" s="43"/>
      <c r="B216" s="43"/>
      <c r="C216" s="43"/>
      <c r="D216" s="43"/>
      <c r="E216" s="43"/>
      <c r="F216" s="43"/>
      <c r="G216" s="43"/>
      <c r="H216" s="95"/>
      <c r="I216" s="214"/>
      <c r="J216" s="43"/>
      <c r="K216" s="43"/>
      <c r="L216" s="43"/>
      <c r="P216" s="11"/>
      <c r="R216" s="156"/>
      <c r="T216" s="5"/>
      <c r="U216" s="5"/>
      <c r="Y216" s="4"/>
      <c r="AA216" s="5"/>
      <c r="AE216" s="89"/>
      <c r="AF216" s="89"/>
      <c r="AG216" s="100"/>
      <c r="AH216">
        <v>177</v>
      </c>
      <c r="AI216" s="47" t="s">
        <v>337</v>
      </c>
      <c r="AJ216">
        <v>1989</v>
      </c>
      <c r="AK216" s="152">
        <v>0.039560185185185184</v>
      </c>
      <c r="AL216" s="2">
        <f t="shared" si="60"/>
        <v>0.0034001018637890147</v>
      </c>
      <c r="AM216" s="13" t="s">
        <v>169</v>
      </c>
      <c r="AN216" s="43"/>
      <c r="AO216">
        <v>206</v>
      </c>
      <c r="AP216" s="6" t="s">
        <v>53</v>
      </c>
      <c r="AQ216">
        <v>1949</v>
      </c>
      <c r="AR216" s="4">
        <v>0.04434027777777778</v>
      </c>
      <c r="AS216" s="91" t="s">
        <v>2290</v>
      </c>
      <c r="AT216" s="2">
        <f t="shared" si="62"/>
        <v>0.003809944452402553</v>
      </c>
      <c r="AV216" s="254">
        <v>206</v>
      </c>
      <c r="AW216" s="280" t="s">
        <v>1269</v>
      </c>
      <c r="AX216" s="268" t="s">
        <v>1458</v>
      </c>
      <c r="AY216" s="248" t="s">
        <v>1316</v>
      </c>
      <c r="AZ216" s="255">
        <v>0.038564814814814816</v>
      </c>
      <c r="BA216" s="259">
        <f t="shared" si="59"/>
        <v>0.0032891100055279163</v>
      </c>
      <c r="BB216" s="260"/>
      <c r="BC216" s="260"/>
      <c r="BK216" s="24"/>
      <c r="BL216" s="24"/>
      <c r="BM216" s="24"/>
      <c r="BN216" s="24"/>
      <c r="BO216" s="24"/>
      <c r="BP216" s="24"/>
      <c r="BQ216" s="24"/>
      <c r="BR216" s="24"/>
      <c r="BS216" s="24"/>
      <c r="BT216" s="279">
        <v>212</v>
      </c>
      <c r="BU216" s="280" t="s">
        <v>1908</v>
      </c>
      <c r="BV216" s="280" t="s">
        <v>1804</v>
      </c>
      <c r="BW216" s="280" t="s">
        <v>158</v>
      </c>
      <c r="BX216" s="281">
        <v>0.017372685185185185</v>
      </c>
      <c r="BY216" s="77">
        <f t="shared" si="58"/>
        <v>0.0035396669081469404</v>
      </c>
      <c r="BZ216" s="77">
        <f t="shared" si="54"/>
        <v>0.0036648348395193786</v>
      </c>
      <c r="CA216" s="77">
        <f t="shared" si="55"/>
        <v>0.04297018849336471</v>
      </c>
      <c r="CB216" s="4">
        <f t="shared" si="56"/>
        <v>0.04404444320569882</v>
      </c>
      <c r="CC216" s="2">
        <f t="shared" si="57"/>
        <v>0.0037564557105073623</v>
      </c>
    </row>
    <row r="217" spans="1:81" ht="12.75">
      <c r="A217" s="43"/>
      <c r="B217" s="43"/>
      <c r="C217" s="43"/>
      <c r="D217" s="43"/>
      <c r="E217" s="43"/>
      <c r="F217" s="43"/>
      <c r="G217" s="43"/>
      <c r="H217" s="95"/>
      <c r="I217" s="214"/>
      <c r="J217" s="43"/>
      <c r="K217" s="43"/>
      <c r="L217" s="43"/>
      <c r="P217" s="11"/>
      <c r="R217" s="156"/>
      <c r="T217" s="5"/>
      <c r="U217" s="5"/>
      <c r="Y217" s="4"/>
      <c r="AA217" s="5"/>
      <c r="AE217" s="89"/>
      <c r="AF217" s="89"/>
      <c r="AG217" s="100"/>
      <c r="AH217">
        <v>178</v>
      </c>
      <c r="AI217" s="3" t="s">
        <v>338</v>
      </c>
      <c r="AJ217">
        <v>1947</v>
      </c>
      <c r="AK217" s="152">
        <v>0.03961805555555555</v>
      </c>
      <c r="AL217" s="2">
        <f t="shared" si="60"/>
        <v>0.0034050756816119943</v>
      </c>
      <c r="AM217" s="13" t="s">
        <v>339</v>
      </c>
      <c r="AN217" s="43"/>
      <c r="AO217">
        <v>207</v>
      </c>
      <c r="AP217" t="s">
        <v>54</v>
      </c>
      <c r="AQ217">
        <v>1961</v>
      </c>
      <c r="AR217" s="4">
        <v>0.04435185185185186</v>
      </c>
      <c r="AS217" s="13" t="s">
        <v>2194</v>
      </c>
      <c r="AT217" s="2">
        <f t="shared" si="62"/>
        <v>0.003810939215967149</v>
      </c>
      <c r="AV217" s="254">
        <v>207</v>
      </c>
      <c r="AW217" s="248" t="s">
        <v>1237</v>
      </c>
      <c r="AX217" s="248" t="s">
        <v>1459</v>
      </c>
      <c r="AY217" s="248" t="s">
        <v>158</v>
      </c>
      <c r="AZ217" s="255">
        <v>0.03866898148148148</v>
      </c>
      <c r="BA217" s="259">
        <f t="shared" si="59"/>
        <v>0.003297994156203111</v>
      </c>
      <c r="BB217" s="260"/>
      <c r="BC217" s="260"/>
      <c r="BM217" s="24"/>
      <c r="BN217" s="24"/>
      <c r="BO217" s="24"/>
      <c r="BP217" s="24"/>
      <c r="BQ217" s="24"/>
      <c r="BR217" s="24"/>
      <c r="BS217" s="24"/>
      <c r="BT217" s="279">
        <v>213</v>
      </c>
      <c r="BU217" s="280" t="s">
        <v>1908</v>
      </c>
      <c r="BV217" s="280" t="s">
        <v>1806</v>
      </c>
      <c r="BW217" s="280" t="s">
        <v>1436</v>
      </c>
      <c r="BX217" s="281">
        <v>0.017384259259259262</v>
      </c>
      <c r="BY217" s="77">
        <f t="shared" si="58"/>
        <v>0.0035420251139485046</v>
      </c>
      <c r="BZ217" s="77">
        <f t="shared" si="54"/>
        <v>0.003667276435015395</v>
      </c>
      <c r="CA217" s="77">
        <f t="shared" si="55"/>
        <v>0.042998816200555505</v>
      </c>
      <c r="CB217" s="4">
        <f t="shared" si="56"/>
        <v>0.04407378660556939</v>
      </c>
      <c r="CC217" s="2">
        <f t="shared" si="57"/>
        <v>0.0037589583458907797</v>
      </c>
    </row>
    <row r="218" spans="1:81" ht="12.75">
      <c r="A218" s="43"/>
      <c r="B218" s="43"/>
      <c r="C218" s="43"/>
      <c r="D218" s="43"/>
      <c r="E218" s="43"/>
      <c r="F218" s="43"/>
      <c r="G218" s="43"/>
      <c r="H218" s="95"/>
      <c r="I218" s="214"/>
      <c r="J218" s="43"/>
      <c r="K218" s="43"/>
      <c r="L218" s="43"/>
      <c r="P218" s="11"/>
      <c r="R218" s="156"/>
      <c r="T218" s="5"/>
      <c r="U218" s="5"/>
      <c r="Y218" s="4"/>
      <c r="AA218" s="5"/>
      <c r="AE218" s="89"/>
      <c r="AF218" s="89"/>
      <c r="AG218" s="100"/>
      <c r="AH218">
        <v>179</v>
      </c>
      <c r="AI218" s="3" t="s">
        <v>340</v>
      </c>
      <c r="AJ218">
        <v>1969</v>
      </c>
      <c r="AK218" s="152">
        <v>0.03962962962962963</v>
      </c>
      <c r="AL218" s="2">
        <f t="shared" si="60"/>
        <v>0.0034060704451765907</v>
      </c>
      <c r="AM218" s="13" t="s">
        <v>341</v>
      </c>
      <c r="AN218" s="43"/>
      <c r="AO218">
        <v>208</v>
      </c>
      <c r="AP218" s="68" t="s">
        <v>55</v>
      </c>
      <c r="AQ218" s="74">
        <v>1961</v>
      </c>
      <c r="AR218" s="241">
        <v>0.044363425925925924</v>
      </c>
      <c r="AS218" s="128" t="s">
        <v>2199</v>
      </c>
      <c r="AT218" s="242">
        <f t="shared" si="62"/>
        <v>0.0038119339795317456</v>
      </c>
      <c r="AV218" s="254">
        <v>208</v>
      </c>
      <c r="AW218" s="248" t="s">
        <v>1237</v>
      </c>
      <c r="AX218" s="248" t="s">
        <v>1460</v>
      </c>
      <c r="AY218" s="248" t="s">
        <v>158</v>
      </c>
      <c r="AZ218" s="255">
        <v>0.03868055555555556</v>
      </c>
      <c r="BA218" s="259">
        <f t="shared" si="59"/>
        <v>0.003298981284055911</v>
      </c>
      <c r="BB218" s="260"/>
      <c r="BC218" s="260"/>
      <c r="BM218" s="24"/>
      <c r="BN218" s="24"/>
      <c r="BO218" s="24"/>
      <c r="BP218" s="24"/>
      <c r="BQ218" s="24"/>
      <c r="BR218" s="24"/>
      <c r="BS218" s="24"/>
      <c r="BT218" s="279">
        <v>213</v>
      </c>
      <c r="BU218" s="280" t="s">
        <v>1908</v>
      </c>
      <c r="BV218" s="280" t="s">
        <v>1805</v>
      </c>
      <c r="BW218" s="280" t="s">
        <v>158</v>
      </c>
      <c r="BX218" s="281">
        <v>0.017384259259259262</v>
      </c>
      <c r="BY218" s="77">
        <f t="shared" si="58"/>
        <v>0.0035420251139485046</v>
      </c>
      <c r="BZ218" s="77">
        <f t="shared" si="54"/>
        <v>0.003667276435015395</v>
      </c>
      <c r="CA218" s="77">
        <f t="shared" si="55"/>
        <v>0.042998816200555505</v>
      </c>
      <c r="CB218" s="4">
        <f t="shared" si="56"/>
        <v>0.04407378660556939</v>
      </c>
      <c r="CC218" s="2">
        <f t="shared" si="57"/>
        <v>0.0037589583458907797</v>
      </c>
    </row>
    <row r="219" spans="1:81" ht="12.75">
      <c r="A219" s="43"/>
      <c r="B219" s="43"/>
      <c r="C219" s="43"/>
      <c r="D219" s="43"/>
      <c r="E219" s="43"/>
      <c r="F219" s="43"/>
      <c r="G219" s="43"/>
      <c r="H219" s="95"/>
      <c r="I219" s="214"/>
      <c r="J219" s="43"/>
      <c r="K219" s="43"/>
      <c r="L219" s="43"/>
      <c r="P219" s="11"/>
      <c r="R219" s="156"/>
      <c r="T219" s="5"/>
      <c r="U219" s="5"/>
      <c r="Y219" s="4"/>
      <c r="AA219" s="5"/>
      <c r="AE219" s="89"/>
      <c r="AF219" s="89"/>
      <c r="AG219" s="100"/>
      <c r="AH219">
        <v>180</v>
      </c>
      <c r="AI219" t="s">
        <v>2353</v>
      </c>
      <c r="AJ219">
        <v>1956</v>
      </c>
      <c r="AK219" s="152">
        <v>0.03965277777777778</v>
      </c>
      <c r="AL219" s="2">
        <f t="shared" si="60"/>
        <v>0.0034080599723057825</v>
      </c>
      <c r="AM219" s="13" t="s">
        <v>342</v>
      </c>
      <c r="AN219" s="43"/>
      <c r="AO219">
        <v>209</v>
      </c>
      <c r="AP219" s="71" t="s">
        <v>56</v>
      </c>
      <c r="AQ219" s="76">
        <v>1988</v>
      </c>
      <c r="AR219" s="243">
        <v>0.044375</v>
      </c>
      <c r="AS219" s="129" t="s">
        <v>2199</v>
      </c>
      <c r="AT219" s="168">
        <f t="shared" si="62"/>
        <v>0.0038129287430963407</v>
      </c>
      <c r="AV219" s="254">
        <v>209</v>
      </c>
      <c r="AW219" s="248" t="s">
        <v>1208</v>
      </c>
      <c r="AX219" s="248" t="s">
        <v>1461</v>
      </c>
      <c r="AY219" s="248" t="s">
        <v>1227</v>
      </c>
      <c r="AZ219" s="255">
        <v>0.03885416666666667</v>
      </c>
      <c r="BA219" s="259">
        <f t="shared" si="59"/>
        <v>0.0033137882018479036</v>
      </c>
      <c r="BB219" s="260">
        <f>BA219/AT133</f>
        <v>1.0070229694505535</v>
      </c>
      <c r="BC219" s="260"/>
      <c r="BM219" s="24"/>
      <c r="BN219" s="24"/>
      <c r="BO219" s="24"/>
      <c r="BP219" s="24"/>
      <c r="BQ219" s="24"/>
      <c r="BR219" s="24"/>
      <c r="BS219" s="24"/>
      <c r="BT219" s="279">
        <v>215</v>
      </c>
      <c r="BU219" s="280" t="s">
        <v>1908</v>
      </c>
      <c r="BV219" s="280" t="s">
        <v>1807</v>
      </c>
      <c r="BW219" s="280" t="s">
        <v>135</v>
      </c>
      <c r="BX219" s="281">
        <v>0.017395833333333336</v>
      </c>
      <c r="BY219" s="77">
        <f t="shared" si="58"/>
        <v>0.0035443833197500683</v>
      </c>
      <c r="BZ219" s="77">
        <f t="shared" si="54"/>
        <v>0.0036697180305114104</v>
      </c>
      <c r="CA219" s="77">
        <f t="shared" si="55"/>
        <v>0.043027443907746286</v>
      </c>
      <c r="CB219" s="4">
        <f t="shared" si="56"/>
        <v>0.04410313000543994</v>
      </c>
      <c r="CC219" s="2">
        <f t="shared" si="57"/>
        <v>0.003761460981274195</v>
      </c>
    </row>
    <row r="220" spans="1:81" ht="12.75">
      <c r="A220" s="43"/>
      <c r="B220" s="43"/>
      <c r="C220" s="43"/>
      <c r="D220" s="43"/>
      <c r="E220" s="43"/>
      <c r="F220" s="43"/>
      <c r="G220" s="43"/>
      <c r="H220" s="95"/>
      <c r="I220" s="214"/>
      <c r="J220" s="43"/>
      <c r="K220" s="43"/>
      <c r="L220" s="43"/>
      <c r="P220" s="11"/>
      <c r="R220" s="156"/>
      <c r="T220" s="5"/>
      <c r="U220" s="5"/>
      <c r="Y220" s="4"/>
      <c r="AA220" s="5"/>
      <c r="AE220" s="89"/>
      <c r="AF220" s="89"/>
      <c r="AG220" s="100"/>
      <c r="AH220">
        <v>181</v>
      </c>
      <c r="AI220" t="s">
        <v>343</v>
      </c>
      <c r="AJ220">
        <v>1955</v>
      </c>
      <c r="AK220" s="152">
        <v>0.03981481481481482</v>
      </c>
      <c r="AL220" s="2">
        <f t="shared" si="60"/>
        <v>0.0034219866622101263</v>
      </c>
      <c r="AM220" s="13" t="s">
        <v>158</v>
      </c>
      <c r="AN220" s="43"/>
      <c r="AO220">
        <v>210</v>
      </c>
      <c r="AP220" t="s">
        <v>57</v>
      </c>
      <c r="AQ220">
        <v>1984</v>
      </c>
      <c r="AR220" s="4">
        <v>0.044432870370370366</v>
      </c>
      <c r="AS220" s="13" t="s">
        <v>2194</v>
      </c>
      <c r="AT220" s="2">
        <f t="shared" si="62"/>
        <v>0.0038139235066609366</v>
      </c>
      <c r="AV220" s="254">
        <v>210</v>
      </c>
      <c r="AW220" s="248" t="s">
        <v>1237</v>
      </c>
      <c r="AX220" s="248" t="s">
        <v>1462</v>
      </c>
      <c r="AY220" s="248" t="s">
        <v>1258</v>
      </c>
      <c r="AZ220" s="255">
        <v>0.038877314814814816</v>
      </c>
      <c r="BA220" s="259">
        <f t="shared" si="59"/>
        <v>0.0033157624575535023</v>
      </c>
      <c r="BB220" s="260"/>
      <c r="BC220" s="260"/>
      <c r="BM220" s="24"/>
      <c r="BN220" s="24"/>
      <c r="BO220" s="24"/>
      <c r="BP220" s="24"/>
      <c r="BQ220" s="24"/>
      <c r="BR220" s="24"/>
      <c r="BS220" s="24"/>
      <c r="BT220" s="279">
        <v>216</v>
      </c>
      <c r="BU220" s="280" t="s">
        <v>1908</v>
      </c>
      <c r="BV220" s="280" t="s">
        <v>1808</v>
      </c>
      <c r="BW220" s="280" t="s">
        <v>1210</v>
      </c>
      <c r="BX220" s="281">
        <v>0.017407407407407406</v>
      </c>
      <c r="BY220" s="77">
        <f t="shared" si="58"/>
        <v>0.003546741525551631</v>
      </c>
      <c r="BZ220" s="77">
        <f t="shared" si="54"/>
        <v>0.003672159626007425</v>
      </c>
      <c r="CA220" s="77">
        <f t="shared" si="55"/>
        <v>0.04305607161493706</v>
      </c>
      <c r="CB220" s="4">
        <f t="shared" si="56"/>
        <v>0.044132473405310485</v>
      </c>
      <c r="CC220" s="2">
        <f t="shared" si="57"/>
        <v>0.0037639636166576108</v>
      </c>
    </row>
    <row r="221" spans="1:81" ht="12.75">
      <c r="A221" s="43"/>
      <c r="B221" s="43"/>
      <c r="C221" s="43"/>
      <c r="D221" s="43"/>
      <c r="E221" s="43"/>
      <c r="F221" s="43"/>
      <c r="G221" s="43"/>
      <c r="H221" s="95"/>
      <c r="I221" s="214"/>
      <c r="J221" s="43"/>
      <c r="K221" s="43"/>
      <c r="L221" s="43"/>
      <c r="P221" s="11"/>
      <c r="R221" s="156"/>
      <c r="T221" s="5"/>
      <c r="U221" s="5"/>
      <c r="Y221" s="4"/>
      <c r="AA221" s="5"/>
      <c r="AE221" s="89"/>
      <c r="AF221" s="89"/>
      <c r="AG221" s="100"/>
      <c r="AH221">
        <v>182</v>
      </c>
      <c r="AI221" t="s">
        <v>68</v>
      </c>
      <c r="AJ221">
        <v>1943</v>
      </c>
      <c r="AK221" s="152">
        <v>0.03993055555555556</v>
      </c>
      <c r="AL221" s="2">
        <f t="shared" si="60"/>
        <v>0.003431934297856086</v>
      </c>
      <c r="AM221" s="13" t="s">
        <v>161</v>
      </c>
      <c r="AN221" s="43"/>
      <c r="AO221">
        <v>211</v>
      </c>
      <c r="AP221" t="s">
        <v>58</v>
      </c>
      <c r="AQ221">
        <v>1985</v>
      </c>
      <c r="AR221" s="4">
        <v>0.044444444444444446</v>
      </c>
      <c r="AS221" s="13" t="s">
        <v>2194</v>
      </c>
      <c r="AT221" s="2">
        <f t="shared" si="62"/>
        <v>0.003818897324483916</v>
      </c>
      <c r="AV221" s="254">
        <v>211</v>
      </c>
      <c r="AW221" s="248" t="s">
        <v>1237</v>
      </c>
      <c r="AX221" s="248" t="s">
        <v>1463</v>
      </c>
      <c r="AY221" s="248" t="s">
        <v>1436</v>
      </c>
      <c r="AZ221" s="255">
        <v>0.03890046296296296</v>
      </c>
      <c r="BA221" s="259">
        <f t="shared" si="59"/>
        <v>0.0033177367132591015</v>
      </c>
      <c r="BB221" s="260"/>
      <c r="BC221" s="260"/>
      <c r="BM221" s="24"/>
      <c r="BN221" s="24"/>
      <c r="BO221" s="24"/>
      <c r="BP221" s="24"/>
      <c r="BQ221" s="24"/>
      <c r="BR221" s="24"/>
      <c r="BS221" s="24"/>
      <c r="BT221" s="279">
        <v>217</v>
      </c>
      <c r="BU221" s="280" t="s">
        <v>1908</v>
      </c>
      <c r="BV221" s="280" t="s">
        <v>1809</v>
      </c>
      <c r="BW221" s="280" t="s">
        <v>1210</v>
      </c>
      <c r="BX221" s="281">
        <v>0.01741898148148148</v>
      </c>
      <c r="BY221" s="77">
        <f t="shared" si="58"/>
        <v>0.0035490997313531946</v>
      </c>
      <c r="BZ221" s="77">
        <f t="shared" si="54"/>
        <v>0.0036746012215034406</v>
      </c>
      <c r="CA221" s="77">
        <f t="shared" si="55"/>
        <v>0.04308469932212784</v>
      </c>
      <c r="CB221" s="4">
        <f t="shared" si="56"/>
        <v>0.04416181680518103</v>
      </c>
      <c r="CC221" s="2">
        <f t="shared" si="57"/>
        <v>0.0037664662520410265</v>
      </c>
    </row>
    <row r="222" spans="1:81" ht="12.75">
      <c r="A222" s="43"/>
      <c r="B222" s="43"/>
      <c r="C222" s="43"/>
      <c r="D222" s="43"/>
      <c r="E222" s="43"/>
      <c r="F222" s="43"/>
      <c r="G222" s="43"/>
      <c r="H222" s="95"/>
      <c r="I222" s="214"/>
      <c r="J222" s="43"/>
      <c r="K222" s="43"/>
      <c r="L222" s="43"/>
      <c r="P222" s="11"/>
      <c r="R222" s="156"/>
      <c r="T222" s="5"/>
      <c r="U222" s="5"/>
      <c r="Y222" s="4"/>
      <c r="AA222" s="5"/>
      <c r="AE222" s="89"/>
      <c r="AF222" s="89"/>
      <c r="AG222" s="100"/>
      <c r="AH222">
        <v>183</v>
      </c>
      <c r="AI222" t="s">
        <v>344</v>
      </c>
      <c r="AJ222">
        <v>1945</v>
      </c>
      <c r="AK222" s="152">
        <v>0.04002314814814815</v>
      </c>
      <c r="AL222" s="2">
        <f t="shared" si="60"/>
        <v>0.0034398924063728533</v>
      </c>
      <c r="AM222" s="13" t="s">
        <v>161</v>
      </c>
      <c r="AN222" s="43"/>
      <c r="AO222">
        <v>212</v>
      </c>
      <c r="AP222" t="s">
        <v>59</v>
      </c>
      <c r="AQ222">
        <v>1955</v>
      </c>
      <c r="AR222" s="4">
        <v>0.04479166666666667</v>
      </c>
      <c r="AS222" s="13" t="s">
        <v>2182</v>
      </c>
      <c r="AT222" s="2">
        <f t="shared" si="62"/>
        <v>0.003819892088048513</v>
      </c>
      <c r="AV222" s="254">
        <v>212</v>
      </c>
      <c r="AW222" s="248" t="s">
        <v>1237</v>
      </c>
      <c r="AX222" s="248" t="s">
        <v>1464</v>
      </c>
      <c r="AY222" s="248" t="s">
        <v>158</v>
      </c>
      <c r="AZ222" s="255">
        <v>0.03892361111111111</v>
      </c>
      <c r="BA222" s="259">
        <f t="shared" si="59"/>
        <v>0.0033197109689647</v>
      </c>
      <c r="BB222" s="260"/>
      <c r="BC222" s="260"/>
      <c r="BM222" s="24"/>
      <c r="BN222" s="24"/>
      <c r="BO222" s="24"/>
      <c r="BP222" s="24"/>
      <c r="BQ222" s="24"/>
      <c r="BR222" s="24"/>
      <c r="BS222" s="24"/>
      <c r="BT222" s="279">
        <v>218</v>
      </c>
      <c r="BU222" s="280" t="s">
        <v>1909</v>
      </c>
      <c r="BV222" s="280" t="s">
        <v>1955</v>
      </c>
      <c r="BW222" s="280" t="s">
        <v>158</v>
      </c>
      <c r="BX222" s="281">
        <v>0.017453703703703704</v>
      </c>
      <c r="BY222" s="77">
        <f t="shared" si="58"/>
        <v>0.0035561743487578855</v>
      </c>
      <c r="BZ222" s="77">
        <f t="shared" si="54"/>
        <v>0.0036819260079914875</v>
      </c>
      <c r="CA222" s="77">
        <f t="shared" si="55"/>
        <v>0.04317058244370019</v>
      </c>
      <c r="CB222" s="4">
        <f t="shared" si="56"/>
        <v>0.04424984700479269</v>
      </c>
      <c r="CC222" s="2">
        <f t="shared" si="57"/>
        <v>0.003773974158191274</v>
      </c>
    </row>
    <row r="223" spans="1:81" ht="12.75">
      <c r="A223" s="43"/>
      <c r="B223" s="43"/>
      <c r="C223" s="43"/>
      <c r="D223" s="43"/>
      <c r="E223" s="43"/>
      <c r="F223" s="43"/>
      <c r="G223" s="43"/>
      <c r="H223" s="95"/>
      <c r="I223" s="214"/>
      <c r="J223" s="43"/>
      <c r="K223" s="43"/>
      <c r="L223" s="43"/>
      <c r="P223" s="11"/>
      <c r="R223" s="156"/>
      <c r="T223" s="5"/>
      <c r="U223" s="5"/>
      <c r="Y223" s="4"/>
      <c r="AA223" s="5"/>
      <c r="AE223" s="89"/>
      <c r="AF223" s="89"/>
      <c r="AG223" s="100"/>
      <c r="AH223">
        <v>184</v>
      </c>
      <c r="AI223" t="s">
        <v>345</v>
      </c>
      <c r="AJ223">
        <v>1987</v>
      </c>
      <c r="AK223" s="152">
        <v>0.04003472222222222</v>
      </c>
      <c r="AL223" s="2">
        <f t="shared" si="60"/>
        <v>0.003440887169937449</v>
      </c>
      <c r="AM223" s="13" t="s">
        <v>135</v>
      </c>
      <c r="AN223" s="43"/>
      <c r="AO223">
        <v>213</v>
      </c>
      <c r="AP223" t="s">
        <v>578</v>
      </c>
      <c r="AQ223">
        <v>1971</v>
      </c>
      <c r="AR223" s="4">
        <v>0.044872685185185175</v>
      </c>
      <c r="AS223" s="13" t="s">
        <v>2194</v>
      </c>
      <c r="AT223" s="2">
        <f t="shared" si="62"/>
        <v>0.003849734994986392</v>
      </c>
      <c r="AV223" s="254">
        <v>213</v>
      </c>
      <c r="AW223" s="248" t="s">
        <v>1237</v>
      </c>
      <c r="AX223" s="248" t="s">
        <v>1465</v>
      </c>
      <c r="AY223" s="248" t="s">
        <v>158</v>
      </c>
      <c r="AZ223" s="255">
        <v>0.039050925925925926</v>
      </c>
      <c r="BA223" s="259">
        <f t="shared" si="59"/>
        <v>0.003330569375345495</v>
      </c>
      <c r="BB223" s="260"/>
      <c r="BC223" s="260"/>
      <c r="BM223" s="24"/>
      <c r="BN223" s="24"/>
      <c r="BO223" s="24"/>
      <c r="BP223" s="24"/>
      <c r="BQ223" s="24"/>
      <c r="BR223" s="24"/>
      <c r="BS223" s="24"/>
      <c r="BT223" s="279">
        <v>219</v>
      </c>
      <c r="BU223" s="280" t="s">
        <v>1908</v>
      </c>
      <c r="BV223" s="280" t="s">
        <v>1810</v>
      </c>
      <c r="BW223" s="280" t="s">
        <v>1271</v>
      </c>
      <c r="BX223" s="281">
        <v>0.017465277777777777</v>
      </c>
      <c r="BY223" s="77">
        <f t="shared" si="58"/>
        <v>0.0035585325545594492</v>
      </c>
      <c r="BZ223" s="77">
        <f t="shared" si="54"/>
        <v>0.0036843676034875035</v>
      </c>
      <c r="CA223" s="77">
        <f t="shared" si="55"/>
        <v>0.043199210150890975</v>
      </c>
      <c r="CB223" s="4">
        <f t="shared" si="56"/>
        <v>0.04427919040466324</v>
      </c>
      <c r="CC223" s="2">
        <f t="shared" si="57"/>
        <v>0.0037764767935746903</v>
      </c>
    </row>
    <row r="224" spans="1:81" ht="12.75">
      <c r="A224" s="43"/>
      <c r="B224" s="43"/>
      <c r="C224" s="43"/>
      <c r="D224" s="43"/>
      <c r="E224" s="43"/>
      <c r="F224" s="43"/>
      <c r="G224" s="43"/>
      <c r="H224" s="95"/>
      <c r="I224" s="214"/>
      <c r="J224" s="43"/>
      <c r="K224" s="43"/>
      <c r="L224" s="43"/>
      <c r="P224" s="11"/>
      <c r="R224" s="156"/>
      <c r="T224" s="5"/>
      <c r="U224" s="5"/>
      <c r="Y224" s="4"/>
      <c r="AA224" s="5"/>
      <c r="AE224" s="89"/>
      <c r="AF224" s="89"/>
      <c r="AG224" s="100"/>
      <c r="AH224">
        <v>185</v>
      </c>
      <c r="AI224" t="s">
        <v>346</v>
      </c>
      <c r="AJ224">
        <v>1961</v>
      </c>
      <c r="AK224" s="152">
        <v>0.040046296296296295</v>
      </c>
      <c r="AL224" s="2">
        <f t="shared" si="60"/>
        <v>0.003441881933502045</v>
      </c>
      <c r="AM224" s="13" t="s">
        <v>158</v>
      </c>
      <c r="AN224" s="43"/>
      <c r="AO224">
        <v>214</v>
      </c>
      <c r="AP224" s="3" t="s">
        <v>60</v>
      </c>
      <c r="AQ224">
        <v>1946</v>
      </c>
      <c r="AR224" s="4">
        <v>0.04490740740740742</v>
      </c>
      <c r="AS224" s="229" t="s">
        <v>61</v>
      </c>
      <c r="AT224" s="2">
        <f t="shared" si="62"/>
        <v>0.0038566983399385625</v>
      </c>
      <c r="AU224">
        <f>AT224/AL249</f>
        <v>1.0835662381218556</v>
      </c>
      <c r="AV224" s="254">
        <v>214</v>
      </c>
      <c r="AW224" s="248" t="s">
        <v>1208</v>
      </c>
      <c r="AX224" s="248" t="s">
        <v>1466</v>
      </c>
      <c r="AY224" s="248" t="s">
        <v>158</v>
      </c>
      <c r="AZ224" s="255">
        <v>0.0390625</v>
      </c>
      <c r="BA224" s="259">
        <f t="shared" si="59"/>
        <v>0.0033315565031982945</v>
      </c>
      <c r="BB224" s="260"/>
      <c r="BC224" s="260"/>
      <c r="BM224" s="24"/>
      <c r="BN224" s="24"/>
      <c r="BO224" s="24"/>
      <c r="BP224" s="24"/>
      <c r="BQ224" s="24"/>
      <c r="BR224" s="24"/>
      <c r="BS224" s="24"/>
      <c r="BT224" s="279">
        <v>220</v>
      </c>
      <c r="BU224" s="280" t="s">
        <v>1908</v>
      </c>
      <c r="BV224" s="280" t="s">
        <v>1811</v>
      </c>
      <c r="BW224" s="280" t="s">
        <v>679</v>
      </c>
      <c r="BX224" s="281">
        <v>0.017488425925925925</v>
      </c>
      <c r="BY224" s="77">
        <f t="shared" si="58"/>
        <v>0.003563248966162576</v>
      </c>
      <c r="BZ224" s="77">
        <f t="shared" si="54"/>
        <v>0.003689250794479534</v>
      </c>
      <c r="CA224" s="77">
        <f t="shared" si="55"/>
        <v>0.04325646556527254</v>
      </c>
      <c r="CB224" s="4">
        <f t="shared" si="56"/>
        <v>0.044337877204404345</v>
      </c>
      <c r="CC224" s="2">
        <f t="shared" si="57"/>
        <v>0.003781482064341522</v>
      </c>
    </row>
    <row r="225" spans="1:81" ht="25.5">
      <c r="A225" s="43"/>
      <c r="B225" s="43"/>
      <c r="C225" s="43"/>
      <c r="D225" s="43"/>
      <c r="E225" s="43"/>
      <c r="F225" s="43"/>
      <c r="G225" s="43"/>
      <c r="H225" s="95"/>
      <c r="I225" s="214"/>
      <c r="J225" s="43"/>
      <c r="K225" s="43"/>
      <c r="L225" s="43"/>
      <c r="P225" s="11"/>
      <c r="R225" s="156"/>
      <c r="T225" s="5"/>
      <c r="U225" s="5"/>
      <c r="Y225" s="4"/>
      <c r="AA225" s="5"/>
      <c r="AE225" s="89"/>
      <c r="AF225" s="89"/>
      <c r="AG225" s="100"/>
      <c r="AH225">
        <v>186</v>
      </c>
      <c r="AI225" t="s">
        <v>72</v>
      </c>
      <c r="AJ225">
        <v>1967</v>
      </c>
      <c r="AK225" s="152">
        <v>0.04005787037037037</v>
      </c>
      <c r="AL225" s="2">
        <f t="shared" si="60"/>
        <v>0.003442876697066641</v>
      </c>
      <c r="AM225" s="13" t="s">
        <v>347</v>
      </c>
      <c r="AN225" s="43"/>
      <c r="AO225">
        <v>215</v>
      </c>
      <c r="AP225" s="3" t="s">
        <v>62</v>
      </c>
      <c r="AQ225">
        <v>1954</v>
      </c>
      <c r="AR225" s="4">
        <v>0.04491898148148148</v>
      </c>
      <c r="AS225" s="13" t="s">
        <v>579</v>
      </c>
      <c r="AT225" s="2">
        <f t="shared" si="61"/>
        <v>0.0038606773941969475</v>
      </c>
      <c r="AU225" s="15">
        <f>AR223/AK249</f>
        <v>1.0835662381218556</v>
      </c>
      <c r="AV225" s="254">
        <v>215</v>
      </c>
      <c r="AW225" s="248" t="s">
        <v>1208</v>
      </c>
      <c r="AX225" s="248" t="s">
        <v>1467</v>
      </c>
      <c r="AY225" s="248" t="s">
        <v>1265</v>
      </c>
      <c r="AZ225" s="255">
        <v>0.039074074074074074</v>
      </c>
      <c r="BA225" s="259">
        <f t="shared" si="59"/>
        <v>0.0033325436310510936</v>
      </c>
      <c r="BB225" s="260"/>
      <c r="BC225" s="260"/>
      <c r="BM225" s="24"/>
      <c r="BN225" s="24"/>
      <c r="BO225" s="24"/>
      <c r="BP225" s="24"/>
      <c r="BQ225" s="24"/>
      <c r="BR225" s="24"/>
      <c r="BS225" s="24"/>
      <c r="BT225" s="279">
        <v>221</v>
      </c>
      <c r="BU225" s="280" t="s">
        <v>1909</v>
      </c>
      <c r="BV225" s="280" t="s">
        <v>1956</v>
      </c>
      <c r="BW225" s="280" t="s">
        <v>1418</v>
      </c>
      <c r="BX225" s="281">
        <v>0.0175</v>
      </c>
      <c r="BY225" s="77">
        <f t="shared" si="58"/>
        <v>0.00356560717196414</v>
      </c>
      <c r="BZ225" s="77">
        <f t="shared" si="54"/>
        <v>0.0036916923899755504</v>
      </c>
      <c r="CA225" s="77">
        <f t="shared" si="55"/>
        <v>0.043285093272463326</v>
      </c>
      <c r="CB225" s="4">
        <f t="shared" si="56"/>
        <v>0.04436722060427491</v>
      </c>
      <c r="CC225" s="2">
        <f t="shared" si="57"/>
        <v>0.003783984699724939</v>
      </c>
    </row>
    <row r="226" spans="1:81" ht="25.5">
      <c r="A226" s="43"/>
      <c r="B226" s="43"/>
      <c r="C226" s="43"/>
      <c r="D226" s="43"/>
      <c r="E226" s="43"/>
      <c r="F226" s="43"/>
      <c r="G226" s="43"/>
      <c r="H226" s="43"/>
      <c r="I226" s="11"/>
      <c r="J226" s="43"/>
      <c r="K226" s="43"/>
      <c r="L226" s="43"/>
      <c r="P226" s="11"/>
      <c r="R226" s="156"/>
      <c r="T226" s="5"/>
      <c r="U226" s="5"/>
      <c r="Y226" s="4"/>
      <c r="AA226" s="5"/>
      <c r="AE226" s="89"/>
      <c r="AF226" s="89"/>
      <c r="AG226" s="100"/>
      <c r="AH226">
        <v>187</v>
      </c>
      <c r="AI226" s="3" t="s">
        <v>348</v>
      </c>
      <c r="AJ226">
        <v>1990</v>
      </c>
      <c r="AK226" s="152">
        <v>0.04016203703703704</v>
      </c>
      <c r="AL226" s="2">
        <f t="shared" si="60"/>
        <v>0.003451829569148005</v>
      </c>
      <c r="AM226" s="13" t="s">
        <v>237</v>
      </c>
      <c r="AN226" s="43"/>
      <c r="AO226">
        <v>216</v>
      </c>
      <c r="AP226" t="s">
        <v>63</v>
      </c>
      <c r="AQ226">
        <v>1964</v>
      </c>
      <c r="AR226" s="4">
        <v>0.04528935185185185</v>
      </c>
      <c r="AS226" s="13" t="s">
        <v>64</v>
      </c>
      <c r="AT226" s="2">
        <f t="shared" si="61"/>
        <v>0.0038925098282640183</v>
      </c>
      <c r="AV226" s="254">
        <v>216</v>
      </c>
      <c r="AW226" s="248" t="s">
        <v>1269</v>
      </c>
      <c r="AX226" s="265" t="s">
        <v>1468</v>
      </c>
      <c r="AY226" s="248" t="s">
        <v>1265</v>
      </c>
      <c r="AZ226" s="255">
        <v>0.03909722222222222</v>
      </c>
      <c r="BA226" s="259">
        <f t="shared" si="59"/>
        <v>0.0033345178867566928</v>
      </c>
      <c r="BB226" s="260"/>
      <c r="BC226" s="260"/>
      <c r="BM226" s="24"/>
      <c r="BN226" s="24"/>
      <c r="BO226" s="24"/>
      <c r="BP226" s="24"/>
      <c r="BQ226" s="24"/>
      <c r="BR226" s="24"/>
      <c r="BS226" s="24"/>
      <c r="BT226" s="279">
        <v>222</v>
      </c>
      <c r="BU226" s="280" t="s">
        <v>1909</v>
      </c>
      <c r="BV226" s="268" t="s">
        <v>1957</v>
      </c>
      <c r="BW226" s="280" t="s">
        <v>171</v>
      </c>
      <c r="BX226" s="281">
        <v>0.01752314814814815</v>
      </c>
      <c r="BY226" s="77">
        <f t="shared" si="58"/>
        <v>0.0035703235835672672</v>
      </c>
      <c r="BZ226" s="77">
        <f t="shared" si="54"/>
        <v>0.0036965755809675815</v>
      </c>
      <c r="CA226" s="77">
        <f t="shared" si="55"/>
        <v>0.04334234868684489</v>
      </c>
      <c r="CB226" s="4">
        <f t="shared" si="56"/>
        <v>0.04442590740401601</v>
      </c>
      <c r="CC226" s="2">
        <f t="shared" si="57"/>
        <v>0.0037889899704917707</v>
      </c>
    </row>
    <row r="227" spans="1:81" ht="12.75">
      <c r="A227" s="43"/>
      <c r="B227" s="43"/>
      <c r="C227" s="43"/>
      <c r="D227" s="43"/>
      <c r="E227" s="43"/>
      <c r="F227" s="43"/>
      <c r="G227" s="43"/>
      <c r="H227" s="43"/>
      <c r="I227" s="11"/>
      <c r="J227" s="43"/>
      <c r="K227" s="43"/>
      <c r="L227" s="43"/>
      <c r="P227" s="11"/>
      <c r="R227" s="156"/>
      <c r="T227" s="5"/>
      <c r="U227" s="5"/>
      <c r="Y227" s="4"/>
      <c r="AA227" s="5"/>
      <c r="AE227" s="89"/>
      <c r="AF227" s="89"/>
      <c r="AG227" s="100"/>
      <c r="AH227">
        <v>188</v>
      </c>
      <c r="AI227" t="s">
        <v>50</v>
      </c>
      <c r="AJ227">
        <v>1949</v>
      </c>
      <c r="AK227" s="152">
        <v>0.04033564814814815</v>
      </c>
      <c r="AL227" s="2">
        <f t="shared" si="60"/>
        <v>0.0034667510226169445</v>
      </c>
      <c r="AM227" s="13" t="s">
        <v>158</v>
      </c>
      <c r="AN227" s="43"/>
      <c r="AO227">
        <v>217</v>
      </c>
      <c r="AP227" t="s">
        <v>65</v>
      </c>
      <c r="AQ227">
        <v>1942</v>
      </c>
      <c r="AR227" s="4">
        <v>0.04542824074074075</v>
      </c>
      <c r="AS227" s="13" t="s">
        <v>2204</v>
      </c>
      <c r="AT227" s="2">
        <f t="shared" si="61"/>
        <v>0.0039044469910391707</v>
      </c>
      <c r="AV227" s="254">
        <v>217</v>
      </c>
      <c r="AW227" s="248" t="s">
        <v>1371</v>
      </c>
      <c r="AX227" s="248" t="s">
        <v>1469</v>
      </c>
      <c r="AY227" s="248" t="s">
        <v>191</v>
      </c>
      <c r="AZ227" s="255">
        <v>0.03928240740740741</v>
      </c>
      <c r="BA227" s="259">
        <f t="shared" si="59"/>
        <v>0.003350311932401485</v>
      </c>
      <c r="BB227" s="260"/>
      <c r="BC227" s="260"/>
      <c r="BM227" s="24"/>
      <c r="BN227" s="24"/>
      <c r="BO227" s="24"/>
      <c r="BP227" s="24"/>
      <c r="BQ227" s="24"/>
      <c r="BR227" s="24"/>
      <c r="BS227" s="24"/>
      <c r="BT227" s="279">
        <v>223</v>
      </c>
      <c r="BU227" s="280" t="s">
        <v>1908</v>
      </c>
      <c r="BV227" s="280" t="s">
        <v>1812</v>
      </c>
      <c r="BW227" s="280" t="s">
        <v>158</v>
      </c>
      <c r="BX227" s="281">
        <v>0.017557870370370373</v>
      </c>
      <c r="BY227" s="77">
        <f t="shared" si="58"/>
        <v>0.0035773982009719586</v>
      </c>
      <c r="BZ227" s="77">
        <f t="shared" si="54"/>
        <v>0.003703900367455629</v>
      </c>
      <c r="CA227" s="77">
        <f t="shared" si="55"/>
        <v>0.04342823180841725</v>
      </c>
      <c r="CB227" s="4">
        <f t="shared" si="56"/>
        <v>0.04451393760362767</v>
      </c>
      <c r="CC227" s="2">
        <f t="shared" si="57"/>
        <v>0.003796497876642019</v>
      </c>
    </row>
    <row r="228" spans="1:81" ht="25.5">
      <c r="A228" s="43"/>
      <c r="B228" s="43"/>
      <c r="C228" s="43"/>
      <c r="D228" s="43"/>
      <c r="E228" s="43"/>
      <c r="F228" s="43"/>
      <c r="G228" s="43"/>
      <c r="H228" s="43"/>
      <c r="I228" s="11"/>
      <c r="J228" s="43"/>
      <c r="K228" s="43"/>
      <c r="L228" s="43"/>
      <c r="P228" s="11"/>
      <c r="R228" s="156"/>
      <c r="T228" s="5"/>
      <c r="U228" s="5"/>
      <c r="Y228" s="4"/>
      <c r="AA228" s="5"/>
      <c r="AE228" s="89"/>
      <c r="AF228" s="89"/>
      <c r="AG228" s="100"/>
      <c r="AH228">
        <v>189</v>
      </c>
      <c r="AI228" t="s">
        <v>413</v>
      </c>
      <c r="AJ228">
        <v>1971</v>
      </c>
      <c r="AK228" s="152">
        <v>0.04040509259259259</v>
      </c>
      <c r="AL228" s="2">
        <f t="shared" si="60"/>
        <v>0.00347271960400452</v>
      </c>
      <c r="AM228" s="13" t="s">
        <v>349</v>
      </c>
      <c r="AN228" s="43"/>
      <c r="AO228">
        <v>218</v>
      </c>
      <c r="AP228" s="47" t="s">
        <v>66</v>
      </c>
      <c r="AQ228">
        <v>1966</v>
      </c>
      <c r="AR228" s="4">
        <v>0.04543981481481482</v>
      </c>
      <c r="AS228" s="13" t="s">
        <v>580</v>
      </c>
      <c r="AT228" s="2">
        <f t="shared" si="61"/>
        <v>0.0039054417546037666</v>
      </c>
      <c r="AV228" s="254">
        <v>218</v>
      </c>
      <c r="AW228" s="265" t="s">
        <v>1371</v>
      </c>
      <c r="AX228" s="265" t="s">
        <v>1470</v>
      </c>
      <c r="AY228" s="248" t="s">
        <v>1291</v>
      </c>
      <c r="AZ228" s="255">
        <v>0.039293981481481485</v>
      </c>
      <c r="BA228" s="259">
        <f t="shared" si="59"/>
        <v>0.0033512990602542845</v>
      </c>
      <c r="BB228" s="260"/>
      <c r="BC228" s="260"/>
      <c r="BM228" s="24"/>
      <c r="BN228" s="24"/>
      <c r="BO228" s="24"/>
      <c r="BP228" s="24"/>
      <c r="BQ228" s="24"/>
      <c r="BR228" s="24"/>
      <c r="BS228" s="24"/>
      <c r="BT228" s="279">
        <v>224</v>
      </c>
      <c r="BU228" s="280" t="s">
        <v>1908</v>
      </c>
      <c r="BV228" s="280" t="s">
        <v>1813</v>
      </c>
      <c r="BW228" s="280" t="s">
        <v>1247</v>
      </c>
      <c r="BX228" s="281">
        <v>0.01761574074074074</v>
      </c>
      <c r="BY228" s="77">
        <f t="shared" si="58"/>
        <v>0.0035891892299797757</v>
      </c>
      <c r="BZ228" s="77">
        <f t="shared" si="54"/>
        <v>0.0037161083449357055</v>
      </c>
      <c r="CA228" s="77">
        <f t="shared" si="55"/>
        <v>0.04357137034437115</v>
      </c>
      <c r="CB228" s="4">
        <f t="shared" si="56"/>
        <v>0.044660654602980424</v>
      </c>
      <c r="CC228" s="2">
        <f t="shared" si="57"/>
        <v>0.003809011053559098</v>
      </c>
    </row>
    <row r="229" spans="1:81" ht="12.75">
      <c r="A229" s="43"/>
      <c r="B229" s="43"/>
      <c r="C229" s="43"/>
      <c r="D229" s="43"/>
      <c r="E229" s="43"/>
      <c r="F229" s="43"/>
      <c r="G229" s="43"/>
      <c r="H229" s="43"/>
      <c r="I229" s="11"/>
      <c r="J229" s="43"/>
      <c r="K229" s="43"/>
      <c r="L229" s="43"/>
      <c r="P229" s="11"/>
      <c r="R229" s="156"/>
      <c r="T229" s="5"/>
      <c r="U229" s="5"/>
      <c r="Y229" s="4"/>
      <c r="AA229" s="5"/>
      <c r="AE229" s="89"/>
      <c r="AF229" s="89"/>
      <c r="AG229" s="100"/>
      <c r="AH229">
        <v>190</v>
      </c>
      <c r="AI229" s="46" t="s">
        <v>12</v>
      </c>
      <c r="AJ229">
        <v>1958</v>
      </c>
      <c r="AK229" s="152">
        <v>0.04054398148148148</v>
      </c>
      <c r="AL229" s="2">
        <f t="shared" si="60"/>
        <v>0.003484656766779672</v>
      </c>
      <c r="AM229" s="13" t="s">
        <v>129</v>
      </c>
      <c r="AN229" s="43"/>
      <c r="AO229">
        <v>219</v>
      </c>
      <c r="AP229" t="s">
        <v>67</v>
      </c>
      <c r="AQ229">
        <v>1951</v>
      </c>
      <c r="AR229" s="4">
        <v>0.04548611111111111</v>
      </c>
      <c r="AS229" s="13"/>
      <c r="AT229" s="2">
        <f t="shared" si="61"/>
        <v>0.003909420808862149</v>
      </c>
      <c r="AV229" s="254">
        <v>218</v>
      </c>
      <c r="AW229" s="248" t="s">
        <v>1237</v>
      </c>
      <c r="AX229" s="248" t="s">
        <v>1471</v>
      </c>
      <c r="AY229" s="248" t="s">
        <v>158</v>
      </c>
      <c r="AZ229" s="255">
        <v>0.039293981481481485</v>
      </c>
      <c r="BA229" s="259">
        <f t="shared" si="59"/>
        <v>0.0033512990602542845</v>
      </c>
      <c r="BB229" s="260"/>
      <c r="BC229" s="260"/>
      <c r="BM229" s="24"/>
      <c r="BN229" s="24"/>
      <c r="BO229" s="24"/>
      <c r="BP229" s="24"/>
      <c r="BQ229" s="24"/>
      <c r="BR229" s="24"/>
      <c r="BS229" s="24"/>
      <c r="BT229" s="279">
        <v>225</v>
      </c>
      <c r="BU229" s="280" t="s">
        <v>1908</v>
      </c>
      <c r="BV229" s="280" t="s">
        <v>1814</v>
      </c>
      <c r="BW229" s="280" t="s">
        <v>1247</v>
      </c>
      <c r="BX229" s="281">
        <v>0.017627314814814814</v>
      </c>
      <c r="BY229" s="77">
        <f t="shared" si="58"/>
        <v>0.0035915474357813395</v>
      </c>
      <c r="BZ229" s="77">
        <f t="shared" si="54"/>
        <v>0.0037185499404317215</v>
      </c>
      <c r="CA229" s="77">
        <f t="shared" si="55"/>
        <v>0.043599998051561936</v>
      </c>
      <c r="CB229" s="4">
        <f t="shared" si="56"/>
        <v>0.04468999800285098</v>
      </c>
      <c r="CC229" s="2">
        <f t="shared" si="57"/>
        <v>0.003811513688942514</v>
      </c>
    </row>
    <row r="230" spans="1:81" ht="12.75">
      <c r="A230" s="43"/>
      <c r="B230" s="43"/>
      <c r="C230" s="43"/>
      <c r="D230" s="43"/>
      <c r="E230" s="43"/>
      <c r="F230" s="43"/>
      <c r="G230" s="43"/>
      <c r="H230" s="43"/>
      <c r="I230" s="11"/>
      <c r="J230" s="43"/>
      <c r="K230" s="43"/>
      <c r="L230" s="43"/>
      <c r="P230" s="11"/>
      <c r="R230" s="156"/>
      <c r="T230" s="5"/>
      <c r="U230" s="5"/>
      <c r="Y230" s="4"/>
      <c r="AA230" s="5"/>
      <c r="AE230" s="89"/>
      <c r="AF230" s="89"/>
      <c r="AG230" s="100"/>
      <c r="AH230">
        <v>191</v>
      </c>
      <c r="AI230" s="6" t="s">
        <v>13</v>
      </c>
      <c r="AJ230">
        <v>1949</v>
      </c>
      <c r="AK230" s="152">
        <v>0.04055555555555555</v>
      </c>
      <c r="AL230" s="2">
        <f t="shared" si="60"/>
        <v>0.003485651530344268</v>
      </c>
      <c r="AM230" s="13" t="s">
        <v>129</v>
      </c>
      <c r="AN230" s="43">
        <f>AL230/AG135</f>
        <v>1.0180255127507611</v>
      </c>
      <c r="AO230">
        <v>220</v>
      </c>
      <c r="AP230" t="s">
        <v>68</v>
      </c>
      <c r="AQ230">
        <v>1943</v>
      </c>
      <c r="AR230" s="4">
        <v>0.0455324074074074</v>
      </c>
      <c r="AS230" s="13" t="s">
        <v>2182</v>
      </c>
      <c r="AT230" s="2">
        <f t="shared" si="61"/>
        <v>0.003913399863120533</v>
      </c>
      <c r="AV230" s="254">
        <v>220</v>
      </c>
      <c r="AW230" s="265" t="s">
        <v>1371</v>
      </c>
      <c r="AX230" s="268" t="s">
        <v>1472</v>
      </c>
      <c r="AY230" s="248" t="s">
        <v>1241</v>
      </c>
      <c r="AZ230" s="255">
        <v>0.03935185185185185</v>
      </c>
      <c r="BA230" s="259">
        <f t="shared" si="59"/>
        <v>0.003356234699518282</v>
      </c>
      <c r="BB230" s="260"/>
      <c r="BC230" s="260"/>
      <c r="BM230" s="24"/>
      <c r="BN230" s="24"/>
      <c r="BO230" s="24"/>
      <c r="BP230" s="24"/>
      <c r="BQ230" s="24"/>
      <c r="BR230" s="24"/>
      <c r="BS230" s="24"/>
      <c r="BT230" s="279">
        <v>226</v>
      </c>
      <c r="BU230" s="280" t="s">
        <v>1908</v>
      </c>
      <c r="BV230" s="280" t="s">
        <v>1815</v>
      </c>
      <c r="BW230" s="280" t="s">
        <v>1217</v>
      </c>
      <c r="BX230" s="281">
        <v>0.01765046296296296</v>
      </c>
      <c r="BY230" s="77">
        <f t="shared" si="58"/>
        <v>0.003596263847384466</v>
      </c>
      <c r="BZ230" s="77">
        <f t="shared" si="54"/>
        <v>0.003723433131423752</v>
      </c>
      <c r="CA230" s="77">
        <f t="shared" si="55"/>
        <v>0.04365725346594349</v>
      </c>
      <c r="CB230" s="4">
        <f t="shared" si="56"/>
        <v>0.04474868480259207</v>
      </c>
      <c r="CC230" s="2">
        <f t="shared" si="57"/>
        <v>0.0038165189597093455</v>
      </c>
    </row>
    <row r="231" spans="1:81" ht="12.75">
      <c r="A231" s="43"/>
      <c r="B231" s="43"/>
      <c r="C231" s="43"/>
      <c r="D231" s="43"/>
      <c r="E231" s="43"/>
      <c r="F231" s="43"/>
      <c r="G231" s="43"/>
      <c r="H231" s="43"/>
      <c r="I231" s="11"/>
      <c r="J231" s="43"/>
      <c r="K231" s="43"/>
      <c r="L231" s="43"/>
      <c r="P231" s="11"/>
      <c r="R231" s="156"/>
      <c r="T231" s="5"/>
      <c r="U231" s="5"/>
      <c r="Y231" s="4"/>
      <c r="AA231" s="5"/>
      <c r="AE231" s="89"/>
      <c r="AF231" s="89"/>
      <c r="AG231" s="100"/>
      <c r="AH231">
        <v>192</v>
      </c>
      <c r="AI231" t="s">
        <v>2334</v>
      </c>
      <c r="AJ231">
        <v>1970</v>
      </c>
      <c r="AK231" s="152">
        <v>0.0405787037037037</v>
      </c>
      <c r="AL231" s="2">
        <f t="shared" si="60"/>
        <v>0.0034876410574734597</v>
      </c>
      <c r="AM231" s="13" t="s">
        <v>341</v>
      </c>
      <c r="AN231" s="43"/>
      <c r="AO231">
        <v>221</v>
      </c>
      <c r="AP231" t="s">
        <v>69</v>
      </c>
      <c r="AQ231">
        <v>1939</v>
      </c>
      <c r="AR231" s="4">
        <v>0.04556712962962963</v>
      </c>
      <c r="AS231" s="13" t="s">
        <v>2182</v>
      </c>
      <c r="AT231" s="2">
        <f t="shared" si="61"/>
        <v>0.003916384153814322</v>
      </c>
      <c r="AV231" s="254">
        <v>221</v>
      </c>
      <c r="AW231" s="248" t="s">
        <v>1237</v>
      </c>
      <c r="AX231" s="248" t="s">
        <v>1473</v>
      </c>
      <c r="AY231" s="248" t="s">
        <v>1271</v>
      </c>
      <c r="AZ231" s="255">
        <v>0.039375</v>
      </c>
      <c r="BA231" s="259">
        <f t="shared" si="59"/>
        <v>0.0033582089552238806</v>
      </c>
      <c r="BB231" s="260"/>
      <c r="BC231" s="260"/>
      <c r="BM231" s="24"/>
      <c r="BN231" s="24"/>
      <c r="BO231" s="24"/>
      <c r="BP231" s="24"/>
      <c r="BQ231" s="24"/>
      <c r="BR231" s="24"/>
      <c r="BS231" s="24"/>
      <c r="BT231" s="279">
        <v>227</v>
      </c>
      <c r="BU231" s="280" t="s">
        <v>1908</v>
      </c>
      <c r="BV231" s="280" t="s">
        <v>1816</v>
      </c>
      <c r="BW231" s="280" t="s">
        <v>1217</v>
      </c>
      <c r="BX231" s="281">
        <v>0.01767361111111111</v>
      </c>
      <c r="BY231" s="77">
        <f t="shared" si="58"/>
        <v>0.0036009802589875932</v>
      </c>
      <c r="BZ231" s="77">
        <f t="shared" si="54"/>
        <v>0.003728316322415783</v>
      </c>
      <c r="CA231" s="77">
        <f t="shared" si="55"/>
        <v>0.043714508880325055</v>
      </c>
      <c r="CB231" s="4">
        <f t="shared" si="56"/>
        <v>0.044807371602333175</v>
      </c>
      <c r="CC231" s="2">
        <f t="shared" si="57"/>
        <v>0.003821524230476177</v>
      </c>
    </row>
    <row r="232" spans="1:81" ht="12.75">
      <c r="A232" s="43"/>
      <c r="B232" s="43"/>
      <c r="C232" s="43"/>
      <c r="D232" s="43"/>
      <c r="E232" s="43"/>
      <c r="F232" s="43"/>
      <c r="G232" s="43"/>
      <c r="H232" s="43"/>
      <c r="I232" s="11"/>
      <c r="J232" s="43"/>
      <c r="K232" s="43"/>
      <c r="L232" s="43"/>
      <c r="P232" s="11"/>
      <c r="R232" s="156"/>
      <c r="T232" s="5"/>
      <c r="U232" s="5"/>
      <c r="AA232" s="5"/>
      <c r="AE232" s="89"/>
      <c r="AF232" s="89"/>
      <c r="AG232" s="100"/>
      <c r="AH232">
        <v>193</v>
      </c>
      <c r="AI232" s="3" t="s">
        <v>350</v>
      </c>
      <c r="AJ232">
        <v>1989</v>
      </c>
      <c r="AK232" s="152">
        <v>0.04059027777777778</v>
      </c>
      <c r="AL232" s="2">
        <f t="shared" si="60"/>
        <v>0.003488635821038056</v>
      </c>
      <c r="AM232" s="13" t="s">
        <v>169</v>
      </c>
      <c r="AN232" s="43"/>
      <c r="AO232">
        <v>222</v>
      </c>
      <c r="AP232" t="s">
        <v>70</v>
      </c>
      <c r="AR232" s="4">
        <v>0.04567129629629629</v>
      </c>
      <c r="AS232" s="13"/>
      <c r="AT232" s="2">
        <f t="shared" si="61"/>
        <v>0.003925337025895685</v>
      </c>
      <c r="AV232" s="254">
        <v>222</v>
      </c>
      <c r="AW232" s="248" t="s">
        <v>1237</v>
      </c>
      <c r="AX232" s="248" t="s">
        <v>1474</v>
      </c>
      <c r="AY232" s="248" t="s">
        <v>1217</v>
      </c>
      <c r="AZ232" s="255">
        <v>0.03943287037037037</v>
      </c>
      <c r="BA232" s="259">
        <f t="shared" si="59"/>
        <v>0.003363144594487878</v>
      </c>
      <c r="BB232" s="260"/>
      <c r="BC232" s="260"/>
      <c r="BM232" s="24"/>
      <c r="BN232" s="24"/>
      <c r="BO232" s="24"/>
      <c r="BP232" s="24"/>
      <c r="BQ232" s="24"/>
      <c r="BR232" s="24"/>
      <c r="BS232" s="24"/>
      <c r="BT232" s="279">
        <v>228</v>
      </c>
      <c r="BU232" s="280" t="s">
        <v>1908</v>
      </c>
      <c r="BV232" s="280" t="s">
        <v>1817</v>
      </c>
      <c r="BW232" s="280" t="s">
        <v>1217</v>
      </c>
      <c r="BX232" s="281">
        <v>0.017731481481481483</v>
      </c>
      <c r="BY232" s="77">
        <f t="shared" si="58"/>
        <v>0.003612771287995412</v>
      </c>
      <c r="BZ232" s="77">
        <f t="shared" si="54"/>
        <v>0.003740524299895862</v>
      </c>
      <c r="CA232" s="77">
        <f t="shared" si="55"/>
        <v>0.043857647416278976</v>
      </c>
      <c r="CB232" s="4">
        <f t="shared" si="56"/>
        <v>0.04495408860168595</v>
      </c>
      <c r="CC232" s="2">
        <f t="shared" si="57"/>
        <v>0.003834037407393258</v>
      </c>
    </row>
    <row r="233" spans="1:81" ht="25.5">
      <c r="A233" s="43"/>
      <c r="B233" s="43"/>
      <c r="C233" s="43"/>
      <c r="D233" s="43"/>
      <c r="E233" s="43"/>
      <c r="F233" s="43"/>
      <c r="G233" s="43"/>
      <c r="H233" s="43"/>
      <c r="I233" s="11"/>
      <c r="J233" s="43"/>
      <c r="K233" s="43"/>
      <c r="L233" s="43"/>
      <c r="P233" s="11"/>
      <c r="R233" s="156"/>
      <c r="T233" s="5"/>
      <c r="U233" s="5"/>
      <c r="AA233" s="5"/>
      <c r="AE233" s="89"/>
      <c r="AF233" s="89"/>
      <c r="AG233" s="100"/>
      <c r="AH233">
        <v>194</v>
      </c>
      <c r="AI233" t="s">
        <v>109</v>
      </c>
      <c r="AJ233">
        <v>1942</v>
      </c>
      <c r="AK233" s="152">
        <v>0.040601851851851854</v>
      </c>
      <c r="AL233" s="2">
        <f t="shared" si="60"/>
        <v>0.003489630584602652</v>
      </c>
      <c r="AM233" s="13" t="s">
        <v>125</v>
      </c>
      <c r="AN233" s="43"/>
      <c r="AO233">
        <v>223</v>
      </c>
      <c r="AP233" t="s">
        <v>71</v>
      </c>
      <c r="AQ233">
        <v>1945</v>
      </c>
      <c r="AR233" s="4">
        <v>0.04592592592592593</v>
      </c>
      <c r="AS233" s="13" t="s">
        <v>2194</v>
      </c>
      <c r="AT233" s="2">
        <f t="shared" si="61"/>
        <v>0.003947221824316797</v>
      </c>
      <c r="AV233" s="254">
        <v>223</v>
      </c>
      <c r="AW233" s="248" t="s">
        <v>1208</v>
      </c>
      <c r="AX233" s="248" t="s">
        <v>1475</v>
      </c>
      <c r="AY233" s="248" t="s">
        <v>1316</v>
      </c>
      <c r="AZ233" s="255">
        <v>0.03949074074074074</v>
      </c>
      <c r="BA233" s="259">
        <f t="shared" si="59"/>
        <v>0.003368080233751876</v>
      </c>
      <c r="BB233" s="260"/>
      <c r="BC233" s="260"/>
      <c r="BM233" s="24"/>
      <c r="BN233" s="24"/>
      <c r="BO233" s="24"/>
      <c r="BP233" s="24"/>
      <c r="BQ233" s="24"/>
      <c r="BR233" s="24"/>
      <c r="BS233" s="24"/>
      <c r="BT233" s="279">
        <v>229</v>
      </c>
      <c r="BU233" s="280" t="s">
        <v>1909</v>
      </c>
      <c r="BV233" s="280" t="s">
        <v>1958</v>
      </c>
      <c r="BW233" s="280" t="s">
        <v>1374</v>
      </c>
      <c r="BX233" s="281">
        <v>0.017743055555555557</v>
      </c>
      <c r="BY233" s="77">
        <f t="shared" si="58"/>
        <v>0.0036151294937969754</v>
      </c>
      <c r="BZ233" s="77">
        <f t="shared" si="54"/>
        <v>0.0037429658953918774</v>
      </c>
      <c r="CA233" s="77">
        <f t="shared" si="55"/>
        <v>0.043886275123469765</v>
      </c>
      <c r="CB233" s="4">
        <f t="shared" si="56"/>
        <v>0.0449834320015565</v>
      </c>
      <c r="CC233" s="2">
        <f t="shared" si="57"/>
        <v>0.003836540042776674</v>
      </c>
    </row>
    <row r="234" spans="1:81" ht="12.75">
      <c r="A234" s="43"/>
      <c r="B234" s="43"/>
      <c r="C234" s="43"/>
      <c r="D234" s="43"/>
      <c r="E234" s="43"/>
      <c r="F234" s="43"/>
      <c r="G234" s="43"/>
      <c r="H234" s="43"/>
      <c r="I234" s="11"/>
      <c r="J234" s="43"/>
      <c r="K234" s="43"/>
      <c r="L234" s="43"/>
      <c r="P234" s="11"/>
      <c r="R234" s="156"/>
      <c r="T234" s="5"/>
      <c r="U234" s="5"/>
      <c r="AA234" s="5"/>
      <c r="AE234" s="89"/>
      <c r="AF234" s="89"/>
      <c r="AG234" s="100"/>
      <c r="AH234">
        <v>195</v>
      </c>
      <c r="AI234" t="s">
        <v>59</v>
      </c>
      <c r="AJ234">
        <v>1955</v>
      </c>
      <c r="AK234" s="152">
        <v>0.04061342592592593</v>
      </c>
      <c r="AL234" s="2">
        <f t="shared" si="60"/>
        <v>0.003490625348167248</v>
      </c>
      <c r="AM234" s="13" t="s">
        <v>161</v>
      </c>
      <c r="AN234" s="43"/>
      <c r="AO234">
        <v>224</v>
      </c>
      <c r="AP234" t="s">
        <v>72</v>
      </c>
      <c r="AQ234">
        <v>1967</v>
      </c>
      <c r="AR234" s="4">
        <v>0.04737268518518519</v>
      </c>
      <c r="AS234" s="13" t="s">
        <v>73</v>
      </c>
      <c r="AT234" s="2">
        <f t="shared" si="61"/>
        <v>0.004071567269891293</v>
      </c>
      <c r="AV234" s="254">
        <v>224</v>
      </c>
      <c r="AW234" s="248" t="s">
        <v>1221</v>
      </c>
      <c r="AX234" s="248" t="s">
        <v>1476</v>
      </c>
      <c r="AY234" s="248" t="s">
        <v>355</v>
      </c>
      <c r="AZ234" s="255">
        <v>0.03958333333333333</v>
      </c>
      <c r="BA234" s="259">
        <f t="shared" si="59"/>
        <v>0.0033759772565742714</v>
      </c>
      <c r="BB234" s="260"/>
      <c r="BC234" s="260"/>
      <c r="BM234" s="24"/>
      <c r="BN234" s="24"/>
      <c r="BO234" s="24"/>
      <c r="BP234" s="24"/>
      <c r="BQ234" s="24"/>
      <c r="BR234" s="24"/>
      <c r="BS234" s="24"/>
      <c r="BT234" s="279">
        <v>230</v>
      </c>
      <c r="BU234" s="280" t="s">
        <v>1908</v>
      </c>
      <c r="BV234" s="280" t="s">
        <v>1818</v>
      </c>
      <c r="BW234" s="280" t="s">
        <v>1684</v>
      </c>
      <c r="BX234" s="281">
        <v>0.01775462962962963</v>
      </c>
      <c r="BY234" s="77">
        <f t="shared" si="58"/>
        <v>0.0036174876995985388</v>
      </c>
      <c r="BZ234" s="77">
        <f t="shared" si="54"/>
        <v>0.0037454074908878925</v>
      </c>
      <c r="CA234" s="77">
        <f t="shared" si="55"/>
        <v>0.04391490283066054</v>
      </c>
      <c r="CB234" s="4">
        <f t="shared" si="56"/>
        <v>0.04501277540142705</v>
      </c>
      <c r="CC234" s="2">
        <f t="shared" si="57"/>
        <v>0.0038390426781600897</v>
      </c>
    </row>
    <row r="235" spans="1:81" ht="12.75">
      <c r="A235" s="43"/>
      <c r="B235" s="43"/>
      <c r="C235" s="43"/>
      <c r="D235" s="43"/>
      <c r="E235" s="43"/>
      <c r="F235" s="43"/>
      <c r="G235" s="43"/>
      <c r="H235" s="43"/>
      <c r="I235" s="11"/>
      <c r="J235" s="43"/>
      <c r="K235" s="43"/>
      <c r="L235" s="43"/>
      <c r="P235" s="11"/>
      <c r="R235" s="156"/>
      <c r="T235" s="5"/>
      <c r="U235" s="5"/>
      <c r="AA235" s="5"/>
      <c r="AE235" s="89"/>
      <c r="AF235" s="89"/>
      <c r="AG235" s="100"/>
      <c r="AH235">
        <v>196</v>
      </c>
      <c r="AI235" t="s">
        <v>414</v>
      </c>
      <c r="AJ235">
        <v>1940</v>
      </c>
      <c r="AK235" s="152">
        <v>0.040625</v>
      </c>
      <c r="AL235" s="2">
        <f t="shared" si="60"/>
        <v>0.003491620111731844</v>
      </c>
      <c r="AM235" s="13" t="s">
        <v>158</v>
      </c>
      <c r="AN235" s="43"/>
      <c r="AO235">
        <v>225</v>
      </c>
      <c r="AP235" t="s">
        <v>74</v>
      </c>
      <c r="AQ235">
        <v>1984</v>
      </c>
      <c r="AR235" s="4">
        <v>0.047557870370370375</v>
      </c>
      <c r="AS235" s="13" t="s">
        <v>75</v>
      </c>
      <c r="AT235" s="2">
        <f t="shared" si="61"/>
        <v>0.004087483486924828</v>
      </c>
      <c r="AV235" s="254">
        <v>225</v>
      </c>
      <c r="AW235" s="248" t="s">
        <v>1208</v>
      </c>
      <c r="AX235" s="248" t="s">
        <v>1477</v>
      </c>
      <c r="AY235" s="248" t="s">
        <v>158</v>
      </c>
      <c r="AZ235" s="255">
        <v>0.03971064814814815</v>
      </c>
      <c r="BA235" s="259">
        <f t="shared" si="59"/>
        <v>0.003386835662955066</v>
      </c>
      <c r="BB235" s="260"/>
      <c r="BC235" s="260"/>
      <c r="BM235" s="24"/>
      <c r="BN235" s="24"/>
      <c r="BO235" s="24"/>
      <c r="BP235" s="24"/>
      <c r="BQ235" s="24"/>
      <c r="BR235" s="24"/>
      <c r="BS235" s="24"/>
      <c r="BT235" s="279">
        <v>230</v>
      </c>
      <c r="BU235" s="280" t="s">
        <v>1909</v>
      </c>
      <c r="BV235" s="280" t="s">
        <v>1959</v>
      </c>
      <c r="BW235" s="280" t="s">
        <v>1749</v>
      </c>
      <c r="BX235" s="281">
        <v>0.01775462962962963</v>
      </c>
      <c r="BY235" s="77">
        <f t="shared" si="58"/>
        <v>0.0036174876995985388</v>
      </c>
      <c r="BZ235" s="77">
        <f t="shared" si="54"/>
        <v>0.0037454074908878925</v>
      </c>
      <c r="CA235" s="77">
        <f t="shared" si="55"/>
        <v>0.04391490283066054</v>
      </c>
      <c r="CB235" s="4">
        <f t="shared" si="56"/>
        <v>0.04501277540142705</v>
      </c>
      <c r="CC235" s="2">
        <f t="shared" si="57"/>
        <v>0.0038390426781600897</v>
      </c>
    </row>
    <row r="236" spans="1:81" ht="12.75">
      <c r="A236" s="43"/>
      <c r="B236" s="43"/>
      <c r="C236" s="43"/>
      <c r="D236" s="43"/>
      <c r="E236" s="43"/>
      <c r="F236" s="43"/>
      <c r="G236" s="43"/>
      <c r="H236" s="43"/>
      <c r="I236" s="11"/>
      <c r="J236" s="43"/>
      <c r="K236" s="43"/>
      <c r="L236" s="43"/>
      <c r="P236" s="11"/>
      <c r="R236" s="156"/>
      <c r="T236" s="5"/>
      <c r="U236" s="5"/>
      <c r="AA236" s="5"/>
      <c r="AE236" s="89"/>
      <c r="AF236" s="89"/>
      <c r="AG236" s="100"/>
      <c r="AH236">
        <v>197</v>
      </c>
      <c r="AI236" t="s">
        <v>2325</v>
      </c>
      <c r="AJ236">
        <v>1989</v>
      </c>
      <c r="AK236" s="152">
        <v>0.0408912037037037</v>
      </c>
      <c r="AL236" s="2">
        <f t="shared" si="60"/>
        <v>0.0035144996737175504</v>
      </c>
      <c r="AM236" s="13" t="s">
        <v>158</v>
      </c>
      <c r="AN236" s="43"/>
      <c r="AO236">
        <v>226</v>
      </c>
      <c r="AP236" t="s">
        <v>76</v>
      </c>
      <c r="AQ236">
        <v>1941</v>
      </c>
      <c r="AR236" s="4">
        <v>0.04810185185185185</v>
      </c>
      <c r="AS236" s="13" t="s">
        <v>2194</v>
      </c>
      <c r="AT236" s="2">
        <f t="shared" si="61"/>
        <v>0.004134237374460838</v>
      </c>
      <c r="AV236" s="254">
        <v>226</v>
      </c>
      <c r="AW236" s="265" t="s">
        <v>1317</v>
      </c>
      <c r="AX236" s="265" t="s">
        <v>1478</v>
      </c>
      <c r="AY236" s="248" t="s">
        <v>1364</v>
      </c>
      <c r="AZ236" s="255">
        <v>0.03972222222222222</v>
      </c>
      <c r="BA236" s="259">
        <f t="shared" si="59"/>
        <v>0.0033878227908078653</v>
      </c>
      <c r="BB236" s="260"/>
      <c r="BC236" s="260"/>
      <c r="BM236" s="24"/>
      <c r="BN236" s="24"/>
      <c r="BO236" s="24"/>
      <c r="BP236" s="24"/>
      <c r="BQ236" s="24"/>
      <c r="BR236" s="24"/>
      <c r="BS236" s="24"/>
      <c r="BT236" s="279">
        <v>232</v>
      </c>
      <c r="BU236" s="280" t="s">
        <v>1908</v>
      </c>
      <c r="BV236" s="280" t="s">
        <v>1819</v>
      </c>
      <c r="BW236" s="280" t="s">
        <v>158</v>
      </c>
      <c r="BX236" s="281">
        <v>0.017766203703703704</v>
      </c>
      <c r="BY236" s="77">
        <f t="shared" si="58"/>
        <v>0.0036198459054001026</v>
      </c>
      <c r="BZ236" s="77">
        <f t="shared" si="54"/>
        <v>0.0037478490863839084</v>
      </c>
      <c r="CA236" s="77">
        <f t="shared" si="55"/>
        <v>0.04394353053785133</v>
      </c>
      <c r="CB236" s="4">
        <f t="shared" si="56"/>
        <v>0.045042118801297604</v>
      </c>
      <c r="CC236" s="2">
        <f t="shared" si="57"/>
        <v>0.003841545313543506</v>
      </c>
    </row>
    <row r="237" spans="1:81" ht="25.5">
      <c r="A237" s="43"/>
      <c r="B237" s="43"/>
      <c r="C237" s="43"/>
      <c r="D237" s="43"/>
      <c r="E237" s="43"/>
      <c r="F237" s="43"/>
      <c r="G237" s="43"/>
      <c r="H237" s="43"/>
      <c r="I237" s="11"/>
      <c r="J237" s="43"/>
      <c r="K237" s="43"/>
      <c r="L237" s="43"/>
      <c r="P237" s="11"/>
      <c r="R237" s="156"/>
      <c r="T237" s="5"/>
      <c r="U237" s="5"/>
      <c r="AA237" s="5"/>
      <c r="AE237" s="89"/>
      <c r="AF237" s="89"/>
      <c r="AG237" s="100"/>
      <c r="AH237">
        <v>198</v>
      </c>
      <c r="AI237" t="s">
        <v>416</v>
      </c>
      <c r="AJ237">
        <v>1975</v>
      </c>
      <c r="AK237" s="152">
        <v>0.04091435185185185</v>
      </c>
      <c r="AL237" s="2">
        <f t="shared" si="60"/>
        <v>0.0035164892008467423</v>
      </c>
      <c r="AM237" s="13" t="s">
        <v>158</v>
      </c>
      <c r="AN237" s="43"/>
      <c r="AO237">
        <v>227</v>
      </c>
      <c r="AP237" s="43" t="s">
        <v>77</v>
      </c>
      <c r="AQ237">
        <v>1968</v>
      </c>
      <c r="AR237" s="4">
        <v>0.048518518518518516</v>
      </c>
      <c r="AS237" s="13" t="s">
        <v>78</v>
      </c>
      <c r="AT237" s="2">
        <f t="shared" si="61"/>
        <v>0.004170048862786293</v>
      </c>
      <c r="AV237" s="254">
        <v>227</v>
      </c>
      <c r="AW237" s="248" t="s">
        <v>1237</v>
      </c>
      <c r="AX237" s="248" t="s">
        <v>1479</v>
      </c>
      <c r="AY237" s="248" t="s">
        <v>1412</v>
      </c>
      <c r="AZ237" s="255">
        <v>0.03974537037037037</v>
      </c>
      <c r="BA237" s="259">
        <f t="shared" si="59"/>
        <v>0.0033897970465134645</v>
      </c>
      <c r="BB237" s="260"/>
      <c r="BC237" s="260"/>
      <c r="BM237" s="24"/>
      <c r="BN237" s="24"/>
      <c r="BO237" s="24"/>
      <c r="BP237" s="24"/>
      <c r="BQ237" s="24"/>
      <c r="BR237" s="24"/>
      <c r="BS237" s="24"/>
      <c r="BT237" s="279">
        <v>233</v>
      </c>
      <c r="BU237" s="280" t="s">
        <v>1908</v>
      </c>
      <c r="BV237" s="280" t="s">
        <v>1820</v>
      </c>
      <c r="BW237" s="280" t="s">
        <v>1749</v>
      </c>
      <c r="BX237" s="281">
        <v>0.017777777777777778</v>
      </c>
      <c r="BY237" s="77">
        <f t="shared" si="58"/>
        <v>0.003622204111201666</v>
      </c>
      <c r="BZ237" s="77">
        <f t="shared" si="54"/>
        <v>0.003750290681879924</v>
      </c>
      <c r="CA237" s="77">
        <f t="shared" si="55"/>
        <v>0.04397215824504211</v>
      </c>
      <c r="CB237" s="4">
        <f t="shared" si="56"/>
        <v>0.04507146220116816</v>
      </c>
      <c r="CC237" s="2">
        <f t="shared" si="57"/>
        <v>0.003844047948926922</v>
      </c>
    </row>
    <row r="238" spans="1:81" ht="25.5">
      <c r="A238" s="43"/>
      <c r="B238" s="43"/>
      <c r="C238" s="43"/>
      <c r="D238" s="43"/>
      <c r="E238" s="43"/>
      <c r="F238" s="43"/>
      <c r="G238" s="43"/>
      <c r="H238" s="43"/>
      <c r="I238" s="11"/>
      <c r="J238" s="43"/>
      <c r="K238" s="43"/>
      <c r="L238" s="43"/>
      <c r="P238" s="11"/>
      <c r="R238" s="156"/>
      <c r="T238" s="5"/>
      <c r="U238" s="5"/>
      <c r="AA238" s="5"/>
      <c r="AE238" s="89"/>
      <c r="AF238" s="89"/>
      <c r="AG238" s="100"/>
      <c r="AH238">
        <v>199</v>
      </c>
      <c r="AI238" t="s">
        <v>415</v>
      </c>
      <c r="AJ238">
        <v>1967</v>
      </c>
      <c r="AK238" s="152">
        <v>0.0409375</v>
      </c>
      <c r="AL238" s="2">
        <f t="shared" si="60"/>
        <v>0.003518478727975935</v>
      </c>
      <c r="AM238" s="13" t="s">
        <v>158</v>
      </c>
      <c r="AN238" s="43"/>
      <c r="AO238">
        <v>228</v>
      </c>
      <c r="AP238" t="s">
        <v>79</v>
      </c>
      <c r="AQ238">
        <v>1961</v>
      </c>
      <c r="AR238" s="4" t="s">
        <v>1202</v>
      </c>
      <c r="AS238" s="13" t="s">
        <v>2194</v>
      </c>
      <c r="AT238" s="2" t="e">
        <f t="shared" si="61"/>
        <v>#VALUE!</v>
      </c>
      <c r="AV238" s="254">
        <v>228</v>
      </c>
      <c r="AW238" s="248" t="s">
        <v>1208</v>
      </c>
      <c r="AX238" s="248" t="s">
        <v>1480</v>
      </c>
      <c r="AY238" s="248" t="s">
        <v>1278</v>
      </c>
      <c r="AZ238" s="255">
        <v>0.03978009259259259</v>
      </c>
      <c r="BA238" s="259">
        <f t="shared" si="59"/>
        <v>0.0033927584300718627</v>
      </c>
      <c r="BB238" s="260"/>
      <c r="BC238" s="260"/>
      <c r="BM238" s="24"/>
      <c r="BN238" s="24"/>
      <c r="BO238" s="24"/>
      <c r="BP238" s="24"/>
      <c r="BQ238" s="24"/>
      <c r="BR238" s="24"/>
      <c r="BS238" s="24"/>
      <c r="BT238" s="279">
        <v>234</v>
      </c>
      <c r="BU238" s="280" t="s">
        <v>1909</v>
      </c>
      <c r="BV238" s="268" t="s">
        <v>1960</v>
      </c>
      <c r="BW238" s="280" t="s">
        <v>1229</v>
      </c>
      <c r="BX238" s="281">
        <v>0.017800925925925925</v>
      </c>
      <c r="BY238" s="77">
        <f t="shared" si="58"/>
        <v>0.003626920522804793</v>
      </c>
      <c r="BZ238" s="77">
        <f t="shared" si="54"/>
        <v>0.003755173872871955</v>
      </c>
      <c r="CA238" s="77">
        <f t="shared" si="55"/>
        <v>0.04402941365942367</v>
      </c>
      <c r="CB238" s="4">
        <f t="shared" si="56"/>
        <v>0.04513014900090926</v>
      </c>
      <c r="CC238" s="2">
        <f t="shared" si="57"/>
        <v>0.0038490532196937535</v>
      </c>
    </row>
    <row r="239" spans="1:81" ht="25.5">
      <c r="A239" s="43"/>
      <c r="B239" s="43"/>
      <c r="C239" s="43"/>
      <c r="D239" s="43"/>
      <c r="E239" s="43"/>
      <c r="F239" s="43"/>
      <c r="G239" s="43"/>
      <c r="H239" s="43"/>
      <c r="I239" s="11"/>
      <c r="J239" s="43"/>
      <c r="K239" s="43"/>
      <c r="L239" s="43"/>
      <c r="P239" s="11"/>
      <c r="R239" s="156"/>
      <c r="T239" s="5"/>
      <c r="U239" s="5"/>
      <c r="AA239" s="5"/>
      <c r="AE239" s="89"/>
      <c r="AF239" s="89"/>
      <c r="AG239" s="100"/>
      <c r="AH239">
        <v>200</v>
      </c>
      <c r="AI239" t="s">
        <v>51</v>
      </c>
      <c r="AJ239">
        <v>1941</v>
      </c>
      <c r="AK239" s="152">
        <v>0.0410300925925926</v>
      </c>
      <c r="AL239" s="2">
        <f t="shared" si="60"/>
        <v>0.0035264368364927028</v>
      </c>
      <c r="AM239" s="13" t="s">
        <v>161</v>
      </c>
      <c r="AN239" s="43"/>
      <c r="AO239">
        <v>229</v>
      </c>
      <c r="AP239" s="57" t="s">
        <v>80</v>
      </c>
      <c r="AQ239" s="3">
        <v>1940</v>
      </c>
      <c r="AR239" s="4">
        <v>0.04881944444444444</v>
      </c>
      <c r="AS239" s="13" t="s">
        <v>2194</v>
      </c>
      <c r="AT239" s="2">
        <f t="shared" si="61"/>
        <v>0.004195912715465788</v>
      </c>
      <c r="AV239" s="254">
        <v>228</v>
      </c>
      <c r="AW239" s="265" t="s">
        <v>1317</v>
      </c>
      <c r="AX239" s="265" t="s">
        <v>1481</v>
      </c>
      <c r="AY239" s="248" t="s">
        <v>158</v>
      </c>
      <c r="AZ239" s="255">
        <v>0.03978009259259259</v>
      </c>
      <c r="BA239" s="259">
        <f t="shared" si="59"/>
        <v>0.0033927584300718627</v>
      </c>
      <c r="BB239" s="260"/>
      <c r="BC239" s="260"/>
      <c r="BM239" s="24"/>
      <c r="BN239" s="24"/>
      <c r="BO239" s="24"/>
      <c r="BP239" s="24"/>
      <c r="BQ239" s="24"/>
      <c r="BR239" s="24"/>
      <c r="BS239" s="24"/>
      <c r="BT239" s="279">
        <v>235</v>
      </c>
      <c r="BU239" s="280" t="s">
        <v>1908</v>
      </c>
      <c r="BV239" s="280" t="s">
        <v>1821</v>
      </c>
      <c r="BW239" s="280" t="s">
        <v>1700</v>
      </c>
      <c r="BX239" s="281">
        <v>0.017881944444444443</v>
      </c>
      <c r="BY239" s="77">
        <f t="shared" si="58"/>
        <v>0.003643427963415738</v>
      </c>
      <c r="BZ239" s="77">
        <f t="shared" si="54"/>
        <v>0.003772265041344064</v>
      </c>
      <c r="CA239" s="77">
        <f t="shared" si="55"/>
        <v>0.04422980760975915</v>
      </c>
      <c r="CB239" s="4">
        <f t="shared" si="56"/>
        <v>0.04533555280000312</v>
      </c>
      <c r="CC239" s="2">
        <f t="shared" si="57"/>
        <v>0.003866571667377665</v>
      </c>
    </row>
    <row r="240" spans="1:81" ht="25.5">
      <c r="A240" s="43"/>
      <c r="B240" s="43"/>
      <c r="C240" s="43"/>
      <c r="D240" s="43"/>
      <c r="E240" s="43"/>
      <c r="F240" s="43"/>
      <c r="G240" s="43"/>
      <c r="H240" s="43"/>
      <c r="I240" s="11"/>
      <c r="J240" s="43"/>
      <c r="K240" s="43"/>
      <c r="L240" s="43"/>
      <c r="P240" s="11"/>
      <c r="R240" s="156"/>
      <c r="T240" s="5"/>
      <c r="U240" s="5"/>
      <c r="AA240" s="5"/>
      <c r="AE240" s="89"/>
      <c r="AF240" s="89"/>
      <c r="AG240" s="100"/>
      <c r="AH240">
        <v>201</v>
      </c>
      <c r="AI240" s="46" t="s">
        <v>417</v>
      </c>
      <c r="AJ240">
        <v>1972</v>
      </c>
      <c r="AK240" s="152">
        <v>0.041053240740740744</v>
      </c>
      <c r="AL240" s="2">
        <f t="shared" si="60"/>
        <v>0.0035284263636218946</v>
      </c>
      <c r="AM240" s="13" t="s">
        <v>351</v>
      </c>
      <c r="AN240" s="43"/>
      <c r="AO240">
        <v>230</v>
      </c>
      <c r="AP240" s="53" t="s">
        <v>81</v>
      </c>
      <c r="AQ240">
        <v>1964</v>
      </c>
      <c r="AR240" s="4">
        <v>0.04883101851851852</v>
      </c>
      <c r="AS240" s="13" t="s">
        <v>2194</v>
      </c>
      <c r="AT240" s="2">
        <f t="shared" si="61"/>
        <v>0.004196907479030384</v>
      </c>
      <c r="AV240" s="254">
        <v>230</v>
      </c>
      <c r="AW240" s="248" t="s">
        <v>1208</v>
      </c>
      <c r="AX240" s="248" t="s">
        <v>1482</v>
      </c>
      <c r="AY240" s="248" t="s">
        <v>1278</v>
      </c>
      <c r="AZ240" s="255">
        <v>0.03979166666666666</v>
      </c>
      <c r="BA240" s="259">
        <f t="shared" si="59"/>
        <v>0.0033937455579246623</v>
      </c>
      <c r="BB240" s="260"/>
      <c r="BC240" s="260"/>
      <c r="BM240" s="24"/>
      <c r="BN240" s="24"/>
      <c r="BO240" s="24"/>
      <c r="BP240" s="24"/>
      <c r="BQ240" s="24"/>
      <c r="BR240" s="24"/>
      <c r="BS240" s="24"/>
      <c r="BT240" s="279">
        <v>236</v>
      </c>
      <c r="BU240" s="280" t="s">
        <v>1909</v>
      </c>
      <c r="BV240" s="280" t="s">
        <v>1961</v>
      </c>
      <c r="BW240" s="280" t="s">
        <v>277</v>
      </c>
      <c r="BX240" s="281">
        <v>0.017905092592592594</v>
      </c>
      <c r="BY240" s="77">
        <f t="shared" si="58"/>
        <v>0.0036481443750188657</v>
      </c>
      <c r="BZ240" s="77">
        <f t="shared" si="54"/>
        <v>0.0037771482323360954</v>
      </c>
      <c r="CA240" s="77">
        <f t="shared" si="55"/>
        <v>0.04428706302414072</v>
      </c>
      <c r="CB240" s="4">
        <f t="shared" si="56"/>
        <v>0.04539423959974423</v>
      </c>
      <c r="CC240" s="2">
        <f t="shared" si="57"/>
        <v>0.0038715769381444973</v>
      </c>
    </row>
    <row r="241" spans="1:81" ht="25.5">
      <c r="A241" s="43"/>
      <c r="B241" s="43"/>
      <c r="C241" s="43"/>
      <c r="D241" s="43"/>
      <c r="E241" s="43"/>
      <c r="F241" s="43"/>
      <c r="G241" s="43"/>
      <c r="H241" s="43"/>
      <c r="I241" s="11"/>
      <c r="J241" s="43"/>
      <c r="K241" s="43"/>
      <c r="L241" s="43"/>
      <c r="P241" s="11"/>
      <c r="R241" s="156"/>
      <c r="T241" s="5"/>
      <c r="U241" s="5"/>
      <c r="AA241" s="5"/>
      <c r="AE241" s="89"/>
      <c r="AF241" s="89"/>
      <c r="AG241" s="100"/>
      <c r="AH241">
        <v>202</v>
      </c>
      <c r="AI241" t="s">
        <v>40</v>
      </c>
      <c r="AJ241">
        <v>1952</v>
      </c>
      <c r="AK241" s="152">
        <v>0.04108796296296296</v>
      </c>
      <c r="AL241" s="2">
        <f t="shared" si="60"/>
        <v>0.003531410654315682</v>
      </c>
      <c r="AM241" s="13" t="s">
        <v>158</v>
      </c>
      <c r="AN241" s="43"/>
      <c r="AP241" t="s">
        <v>82</v>
      </c>
      <c r="AQ241">
        <v>1948</v>
      </c>
      <c r="AR241" s="4">
        <v>0.04928240740740741</v>
      </c>
      <c r="AS241" s="13" t="s">
        <v>2194</v>
      </c>
      <c r="AT241" s="2">
        <f t="shared" si="61"/>
        <v>0.004235703258049627</v>
      </c>
      <c r="AV241" s="254">
        <v>231</v>
      </c>
      <c r="AW241" s="248" t="s">
        <v>1208</v>
      </c>
      <c r="AX241" s="248" t="s">
        <v>1483</v>
      </c>
      <c r="AY241" s="248" t="s">
        <v>1278</v>
      </c>
      <c r="AZ241" s="255">
        <v>0.03980324074074074</v>
      </c>
      <c r="BA241" s="259">
        <f t="shared" si="59"/>
        <v>0.0033947326857774623</v>
      </c>
      <c r="BB241" s="260"/>
      <c r="BC241" s="260"/>
      <c r="BM241" s="24"/>
      <c r="BN241" s="24"/>
      <c r="BO241" s="24"/>
      <c r="BP241" s="24"/>
      <c r="BQ241" s="24"/>
      <c r="BR241" s="24"/>
      <c r="BS241" s="24"/>
      <c r="BT241" s="279">
        <v>237</v>
      </c>
      <c r="BU241" s="280" t="s">
        <v>1908</v>
      </c>
      <c r="BV241" s="280" t="s">
        <v>1822</v>
      </c>
      <c r="BW241" s="280" t="s">
        <v>158</v>
      </c>
      <c r="BX241" s="281">
        <v>0.017916666666666668</v>
      </c>
      <c r="BY241" s="77">
        <f t="shared" si="58"/>
        <v>0.003650502580820429</v>
      </c>
      <c r="BZ241" s="77">
        <f t="shared" si="54"/>
        <v>0.003779589827832111</v>
      </c>
      <c r="CA241" s="77">
        <f t="shared" si="55"/>
        <v>0.0443156907313315</v>
      </c>
      <c r="CB241" s="4">
        <f t="shared" si="56"/>
        <v>0.045423582999614784</v>
      </c>
      <c r="CC241" s="2">
        <f t="shared" si="57"/>
        <v>0.0038740795735279134</v>
      </c>
    </row>
    <row r="242" spans="1:81" ht="12.75">
      <c r="A242" s="43"/>
      <c r="B242" s="43"/>
      <c r="C242" s="43"/>
      <c r="D242" s="43"/>
      <c r="E242" s="43"/>
      <c r="F242" s="43"/>
      <c r="G242" s="43"/>
      <c r="H242" s="43"/>
      <c r="I242" s="11"/>
      <c r="J242" s="43"/>
      <c r="K242" s="43"/>
      <c r="L242" s="43"/>
      <c r="P242" s="11"/>
      <c r="R242" s="156"/>
      <c r="T242" s="5"/>
      <c r="U242" s="5"/>
      <c r="AA242" s="5"/>
      <c r="AE242" s="89"/>
      <c r="AF242" s="89"/>
      <c r="AG242" s="100"/>
      <c r="AH242">
        <v>203</v>
      </c>
      <c r="AI242" s="47" t="s">
        <v>352</v>
      </c>
      <c r="AJ242" s="3">
        <v>1988</v>
      </c>
      <c r="AK242" s="152">
        <v>0.04111111111111111</v>
      </c>
      <c r="AL242" s="2">
        <f t="shared" si="60"/>
        <v>0.0035334001814448742</v>
      </c>
      <c r="AM242" s="13" t="s">
        <v>130</v>
      </c>
      <c r="AN242" s="43"/>
      <c r="AO242">
        <v>232</v>
      </c>
      <c r="AP242" t="s">
        <v>83</v>
      </c>
      <c r="AQ242">
        <v>1948</v>
      </c>
      <c r="AR242" s="4">
        <v>0.04950231481481481</v>
      </c>
      <c r="AS242" s="13" t="s">
        <v>2194</v>
      </c>
      <c r="AT242" s="2">
        <f t="shared" si="61"/>
        <v>0.00425460376577695</v>
      </c>
      <c r="AV242" s="254">
        <v>232</v>
      </c>
      <c r="AW242" s="265" t="s">
        <v>1371</v>
      </c>
      <c r="AX242" s="268" t="s">
        <v>1484</v>
      </c>
      <c r="AY242" s="248" t="s">
        <v>1451</v>
      </c>
      <c r="AZ242" s="255">
        <v>0.03998842592592593</v>
      </c>
      <c r="BA242" s="259">
        <f t="shared" si="59"/>
        <v>0.003410526731422254</v>
      </c>
      <c r="BB242" s="260"/>
      <c r="BC242" s="260"/>
      <c r="BM242" s="24"/>
      <c r="BN242" s="24"/>
      <c r="BO242" s="24"/>
      <c r="BP242" s="24"/>
      <c r="BQ242" s="24"/>
      <c r="BR242" s="24"/>
      <c r="BS242" s="24"/>
      <c r="BT242" s="279">
        <v>237</v>
      </c>
      <c r="BU242" s="280" t="s">
        <v>1909</v>
      </c>
      <c r="BV242" s="268" t="s">
        <v>1962</v>
      </c>
      <c r="BW242" s="280" t="s">
        <v>1326</v>
      </c>
      <c r="BX242" s="281">
        <v>0.017916666666666668</v>
      </c>
      <c r="BY242" s="77">
        <f t="shared" si="58"/>
        <v>0.003650502580820429</v>
      </c>
      <c r="BZ242" s="77">
        <f t="shared" si="54"/>
        <v>0.003779589827832111</v>
      </c>
      <c r="CA242" s="77">
        <f t="shared" si="55"/>
        <v>0.0443156907313315</v>
      </c>
      <c r="CB242" s="4">
        <f t="shared" si="56"/>
        <v>0.045423582999614784</v>
      </c>
      <c r="CC242" s="2">
        <f t="shared" si="57"/>
        <v>0.0038740795735279134</v>
      </c>
    </row>
    <row r="243" spans="1:81" ht="12.75">
      <c r="A243" s="43"/>
      <c r="B243" s="43"/>
      <c r="C243" s="43"/>
      <c r="D243" s="43"/>
      <c r="E243" s="43"/>
      <c r="F243" s="43"/>
      <c r="G243" s="43"/>
      <c r="H243" s="43"/>
      <c r="I243" s="11"/>
      <c r="J243" s="43"/>
      <c r="K243" s="43"/>
      <c r="L243" s="43"/>
      <c r="P243" s="11"/>
      <c r="R243" s="156"/>
      <c r="T243" s="5"/>
      <c r="U243" s="5"/>
      <c r="AA243" s="5"/>
      <c r="AE243" s="89"/>
      <c r="AF243" s="89"/>
      <c r="AG243" s="100"/>
      <c r="AH243">
        <v>204</v>
      </c>
      <c r="AI243" t="s">
        <v>2341</v>
      </c>
      <c r="AJ243">
        <v>1959</v>
      </c>
      <c r="AK243" s="152">
        <v>0.04113425925925926</v>
      </c>
      <c r="AL243" s="2">
        <f t="shared" si="60"/>
        <v>0.003535389708574066</v>
      </c>
      <c r="AM243" s="13" t="s">
        <v>353</v>
      </c>
      <c r="AN243" s="43"/>
      <c r="AO243">
        <v>233</v>
      </c>
      <c r="AR243" s="4">
        <v>0.04952546296296296</v>
      </c>
      <c r="AS243" s="13"/>
      <c r="AT243" s="2">
        <f t="shared" si="61"/>
        <v>0.0042565932929061415</v>
      </c>
      <c r="AV243" s="254">
        <v>233</v>
      </c>
      <c r="AW243" s="248" t="s">
        <v>1237</v>
      </c>
      <c r="AX243" s="248" t="s">
        <v>714</v>
      </c>
      <c r="AY243" s="280" t="s">
        <v>1258</v>
      </c>
      <c r="AZ243" s="255">
        <v>0.040011574074074074</v>
      </c>
      <c r="BA243" s="259">
        <f t="shared" si="59"/>
        <v>0.0034125009871278527</v>
      </c>
      <c r="BB243" s="260"/>
      <c r="BC243" s="260"/>
      <c r="BM243" s="24"/>
      <c r="BN243" s="24"/>
      <c r="BO243" s="24"/>
      <c r="BP243" s="24"/>
      <c r="BQ243" s="24"/>
      <c r="BR243" s="24"/>
      <c r="BS243" s="24"/>
      <c r="BT243" s="279">
        <v>239</v>
      </c>
      <c r="BU243" s="280" t="s">
        <v>1908</v>
      </c>
      <c r="BV243" s="280" t="s">
        <v>1824</v>
      </c>
      <c r="BW243" s="280" t="s">
        <v>1258</v>
      </c>
      <c r="BX243" s="281">
        <v>0.01792824074074074</v>
      </c>
      <c r="BY243" s="77">
        <f t="shared" si="58"/>
        <v>0.0036528607866219928</v>
      </c>
      <c r="BZ243" s="77">
        <f t="shared" si="54"/>
        <v>0.0037820314233281264</v>
      </c>
      <c r="CA243" s="77">
        <f t="shared" si="55"/>
        <v>0.04434431843852228</v>
      </c>
      <c r="CB243" s="4">
        <f t="shared" si="56"/>
        <v>0.04545292639948533</v>
      </c>
      <c r="CC243" s="2">
        <f t="shared" si="57"/>
        <v>0.003876582208911329</v>
      </c>
    </row>
    <row r="244" spans="1:81" ht="12.75">
      <c r="A244" s="43"/>
      <c r="B244" s="43"/>
      <c r="C244" s="43"/>
      <c r="D244" s="43"/>
      <c r="E244" s="43"/>
      <c r="F244" s="43"/>
      <c r="G244" s="43"/>
      <c r="H244" s="43"/>
      <c r="I244" s="11"/>
      <c r="J244" s="43"/>
      <c r="K244" s="43"/>
      <c r="L244" s="43"/>
      <c r="P244" s="11"/>
      <c r="R244" s="156"/>
      <c r="T244" s="5"/>
      <c r="U244" s="5"/>
      <c r="AA244" s="5"/>
      <c r="AE244" s="89"/>
      <c r="AF244" s="89"/>
      <c r="AG244" s="100"/>
      <c r="AH244">
        <v>205</v>
      </c>
      <c r="AI244" t="s">
        <v>354</v>
      </c>
      <c r="AJ244">
        <v>1986</v>
      </c>
      <c r="AK244" s="152">
        <v>0.04120370370370371</v>
      </c>
      <c r="AL244" s="2">
        <f t="shared" si="60"/>
        <v>0.0035413582899616425</v>
      </c>
      <c r="AM244" s="13" t="s">
        <v>355</v>
      </c>
      <c r="AN244" s="43"/>
      <c r="AO244">
        <v>234</v>
      </c>
      <c r="AP244" s="47" t="s">
        <v>84</v>
      </c>
      <c r="AQ244">
        <v>1958</v>
      </c>
      <c r="AR244" s="4">
        <v>0.0509375</v>
      </c>
      <c r="AS244" s="92" t="s">
        <v>572</v>
      </c>
      <c r="AT244" s="2">
        <f t="shared" si="61"/>
        <v>0.00437795444778685</v>
      </c>
      <c r="AV244" s="254">
        <v>234</v>
      </c>
      <c r="AW244" s="248" t="s">
        <v>1208</v>
      </c>
      <c r="AX244" s="248" t="s">
        <v>1485</v>
      </c>
      <c r="AY244" s="263" t="s">
        <v>291</v>
      </c>
      <c r="AZ244" s="255">
        <v>0.04005787037037037</v>
      </c>
      <c r="BA244" s="259">
        <f t="shared" si="59"/>
        <v>0.0034164494985390505</v>
      </c>
      <c r="BB244" s="260"/>
      <c r="BC244" s="260"/>
      <c r="BM244" s="24"/>
      <c r="BN244" s="24"/>
      <c r="BO244" s="24"/>
      <c r="BP244" s="24"/>
      <c r="BQ244" s="24"/>
      <c r="BR244" s="24"/>
      <c r="BS244" s="24"/>
      <c r="BT244" s="279">
        <v>239</v>
      </c>
      <c r="BU244" s="280" t="s">
        <v>1908</v>
      </c>
      <c r="BV244" s="280" t="s">
        <v>1823</v>
      </c>
      <c r="BW244" s="280" t="s">
        <v>158</v>
      </c>
      <c r="BX244" s="281">
        <v>0.01792824074074074</v>
      </c>
      <c r="BY244" s="77">
        <f t="shared" si="58"/>
        <v>0.0036528607866219928</v>
      </c>
      <c r="BZ244" s="77">
        <f t="shared" si="54"/>
        <v>0.0037820314233281264</v>
      </c>
      <c r="CA244" s="77">
        <f t="shared" si="55"/>
        <v>0.04434431843852228</v>
      </c>
      <c r="CB244" s="4">
        <f t="shared" si="56"/>
        <v>0.04545292639948533</v>
      </c>
      <c r="CC244" s="2">
        <f t="shared" si="57"/>
        <v>0.003876582208911329</v>
      </c>
    </row>
    <row r="245" spans="1:81" ht="12.75">
      <c r="A245" s="43"/>
      <c r="B245" s="43"/>
      <c r="C245" s="43"/>
      <c r="D245" s="43"/>
      <c r="E245" s="43"/>
      <c r="F245" s="43"/>
      <c r="G245" s="43"/>
      <c r="H245" s="43"/>
      <c r="I245" s="11"/>
      <c r="J245" s="43"/>
      <c r="K245" s="43"/>
      <c r="L245" s="43"/>
      <c r="P245" s="11"/>
      <c r="R245" s="156"/>
      <c r="T245" s="5"/>
      <c r="U245" s="5"/>
      <c r="AA245" s="5"/>
      <c r="AE245" s="89"/>
      <c r="AF245" s="89"/>
      <c r="AG245" s="100"/>
      <c r="AH245">
        <v>206</v>
      </c>
      <c r="AI245" s="3" t="s">
        <v>356</v>
      </c>
      <c r="AJ245">
        <v>1987</v>
      </c>
      <c r="AK245" s="152">
        <v>0.041226851851851855</v>
      </c>
      <c r="AL245" s="2">
        <f t="shared" si="60"/>
        <v>0.0035433478170908343</v>
      </c>
      <c r="AM245" s="13" t="s">
        <v>357</v>
      </c>
      <c r="AN245" s="43"/>
      <c r="AO245">
        <v>235</v>
      </c>
      <c r="AP245" s="47" t="s">
        <v>85</v>
      </c>
      <c r="AQ245">
        <v>1952</v>
      </c>
      <c r="AR245" s="4">
        <v>0.05094907407407407</v>
      </c>
      <c r="AS245" s="93" t="s">
        <v>573</v>
      </c>
      <c r="AT245" s="2">
        <f t="shared" si="61"/>
        <v>0.004378949211351446</v>
      </c>
      <c r="AV245" s="254">
        <v>235</v>
      </c>
      <c r="AW245" s="266" t="s">
        <v>1371</v>
      </c>
      <c r="AX245" s="268" t="s">
        <v>1486</v>
      </c>
      <c r="AY245" s="248" t="s">
        <v>1241</v>
      </c>
      <c r="AZ245" s="255">
        <v>0.04010416666666667</v>
      </c>
      <c r="BA245" s="259">
        <f t="shared" si="59"/>
        <v>0.0034203980099502492</v>
      </c>
      <c r="BB245" s="260">
        <f>BA245/AT115</f>
        <v>1.0734945317123408</v>
      </c>
      <c r="BC245" s="260"/>
      <c r="BM245" s="24"/>
      <c r="BN245" s="24"/>
      <c r="BO245" s="24"/>
      <c r="BP245" s="24"/>
      <c r="BQ245" s="24"/>
      <c r="BR245" s="24"/>
      <c r="BS245" s="24"/>
      <c r="BT245" s="279">
        <v>241</v>
      </c>
      <c r="BU245" s="280" t="s">
        <v>1908</v>
      </c>
      <c r="BV245" s="280" t="s">
        <v>1825</v>
      </c>
      <c r="BW245" s="280" t="s">
        <v>158</v>
      </c>
      <c r="BX245" s="281">
        <v>0.017939814814814815</v>
      </c>
      <c r="BY245" s="77">
        <f t="shared" si="58"/>
        <v>0.003655218992423556</v>
      </c>
      <c r="BZ245" s="77">
        <f t="shared" si="54"/>
        <v>0.003784473018824142</v>
      </c>
      <c r="CA245" s="77">
        <f t="shared" si="55"/>
        <v>0.04437294614571306</v>
      </c>
      <c r="CB245" s="4">
        <f t="shared" si="56"/>
        <v>0.045482269799355886</v>
      </c>
      <c r="CC245" s="2">
        <f t="shared" si="57"/>
        <v>0.0038790848442947453</v>
      </c>
    </row>
    <row r="246" spans="1:81" ht="12.75">
      <c r="A246" s="43"/>
      <c r="B246" s="43"/>
      <c r="C246" s="43"/>
      <c r="D246" s="43"/>
      <c r="E246" s="43"/>
      <c r="F246" s="43"/>
      <c r="G246" s="43"/>
      <c r="H246" s="43"/>
      <c r="I246" s="11"/>
      <c r="J246" s="43"/>
      <c r="K246" s="43"/>
      <c r="L246" s="43"/>
      <c r="P246" s="11"/>
      <c r="R246" s="156"/>
      <c r="T246" s="5"/>
      <c r="U246" s="5"/>
      <c r="AA246" s="5"/>
      <c r="AE246" s="89"/>
      <c r="AF246" s="89"/>
      <c r="AG246" s="100"/>
      <c r="AH246">
        <v>207</v>
      </c>
      <c r="AI246" t="s">
        <v>67</v>
      </c>
      <c r="AJ246">
        <v>1951</v>
      </c>
      <c r="AK246" s="152">
        <v>0.04126157407407407</v>
      </c>
      <c r="AL246" s="2">
        <f t="shared" si="60"/>
        <v>0.003546332107784621</v>
      </c>
      <c r="AM246" s="13" t="s">
        <v>161</v>
      </c>
      <c r="AN246" s="43"/>
      <c r="AO246">
        <v>236</v>
      </c>
      <c r="AP246" s="47" t="s">
        <v>86</v>
      </c>
      <c r="AQ246">
        <v>1956</v>
      </c>
      <c r="AR246" s="4">
        <v>0.05094907407407407</v>
      </c>
      <c r="AS246" s="94" t="s">
        <v>574</v>
      </c>
      <c r="AT246" s="2">
        <f t="shared" si="61"/>
        <v>0.004378949211351446</v>
      </c>
      <c r="AV246" s="254">
        <v>236</v>
      </c>
      <c r="AW246" s="248" t="s">
        <v>1237</v>
      </c>
      <c r="AX246" s="248" t="s">
        <v>1487</v>
      </c>
      <c r="AY246" s="248" t="s">
        <v>158</v>
      </c>
      <c r="AZ246" s="255">
        <v>0.04020833333333333</v>
      </c>
      <c r="BA246" s="259">
        <f t="shared" si="59"/>
        <v>0.003429282160625444</v>
      </c>
      <c r="BB246" s="260"/>
      <c r="BC246" s="260"/>
      <c r="BM246" s="24"/>
      <c r="BN246" s="24"/>
      <c r="BO246" s="24"/>
      <c r="BP246" s="24"/>
      <c r="BQ246" s="24"/>
      <c r="BR246" s="24"/>
      <c r="BS246" s="24"/>
      <c r="BT246" s="279">
        <v>242</v>
      </c>
      <c r="BU246" s="280" t="s">
        <v>1908</v>
      </c>
      <c r="BV246" s="280" t="s">
        <v>1826</v>
      </c>
      <c r="BW246" s="280" t="s">
        <v>1250</v>
      </c>
      <c r="BX246" s="281">
        <v>0.017951388888888888</v>
      </c>
      <c r="BY246" s="77">
        <f t="shared" si="58"/>
        <v>0.0036575771982251194</v>
      </c>
      <c r="BZ246" s="77">
        <f t="shared" si="54"/>
        <v>0.003786914614320157</v>
      </c>
      <c r="CA246" s="77">
        <f t="shared" si="55"/>
        <v>0.04440157385290384</v>
      </c>
      <c r="CB246" s="4">
        <f t="shared" si="56"/>
        <v>0.045511613199226426</v>
      </c>
      <c r="CC246" s="2">
        <f t="shared" si="57"/>
        <v>0.00388158747967816</v>
      </c>
    </row>
    <row r="247" spans="1:81" ht="12.75">
      <c r="A247" s="43"/>
      <c r="B247" s="43"/>
      <c r="C247" s="43"/>
      <c r="D247" s="43"/>
      <c r="E247" s="43"/>
      <c r="F247" s="43"/>
      <c r="G247" s="43"/>
      <c r="H247" s="43"/>
      <c r="I247" s="11"/>
      <c r="J247" s="43"/>
      <c r="K247" s="43"/>
      <c r="L247" s="43"/>
      <c r="P247" s="11"/>
      <c r="R247" s="156"/>
      <c r="T247" s="5"/>
      <c r="U247" s="5"/>
      <c r="AA247" s="5"/>
      <c r="AE247" s="89"/>
      <c r="AF247" s="89"/>
      <c r="AG247" s="100"/>
      <c r="AH247">
        <v>208</v>
      </c>
      <c r="AI247" t="s">
        <v>27</v>
      </c>
      <c r="AJ247">
        <v>1965</v>
      </c>
      <c r="AK247" s="152">
        <v>0.04128472222222222</v>
      </c>
      <c r="AL247" s="2">
        <f t="shared" si="60"/>
        <v>0.003548321634913814</v>
      </c>
      <c r="AM247" s="13" t="s">
        <v>161</v>
      </c>
      <c r="AN247" s="43"/>
      <c r="AO247">
        <v>237</v>
      </c>
      <c r="AP247" t="s">
        <v>2277</v>
      </c>
      <c r="AQ247">
        <v>1938</v>
      </c>
      <c r="AR247" s="4">
        <v>0.05096064814814815</v>
      </c>
      <c r="AS247" s="13" t="s">
        <v>2182</v>
      </c>
      <c r="AT247" s="2">
        <f t="shared" si="61"/>
        <v>0.004379943974916042</v>
      </c>
      <c r="AV247" s="254">
        <v>237</v>
      </c>
      <c r="AW247" s="248" t="s">
        <v>1269</v>
      </c>
      <c r="AX247" s="298" t="s">
        <v>721</v>
      </c>
      <c r="AY247" s="265" t="s">
        <v>355</v>
      </c>
      <c r="AZ247" s="255">
        <v>0.040219907407407406</v>
      </c>
      <c r="BA247" s="259">
        <f t="shared" si="59"/>
        <v>0.0034302692884782436</v>
      </c>
      <c r="BB247" s="260"/>
      <c r="BC247" s="260"/>
      <c r="BM247" s="24"/>
      <c r="BN247" s="24"/>
      <c r="BO247" s="24"/>
      <c r="BP247" s="24"/>
      <c r="BQ247" s="24"/>
      <c r="BR247" s="24"/>
      <c r="BS247" s="24"/>
      <c r="BT247" s="279">
        <v>242</v>
      </c>
      <c r="BU247" s="280" t="s">
        <v>1909</v>
      </c>
      <c r="BV247" s="280" t="s">
        <v>1963</v>
      </c>
      <c r="BW247" s="280" t="s">
        <v>1436</v>
      </c>
      <c r="BX247" s="281">
        <v>0.017951388888888888</v>
      </c>
      <c r="BY247" s="77">
        <f t="shared" si="58"/>
        <v>0.0036575771982251194</v>
      </c>
      <c r="BZ247" s="77">
        <f t="shared" si="54"/>
        <v>0.003786914614320157</v>
      </c>
      <c r="CA247" s="77">
        <f t="shared" si="55"/>
        <v>0.04440157385290384</v>
      </c>
      <c r="CB247" s="4">
        <f t="shared" si="56"/>
        <v>0.045511613199226426</v>
      </c>
      <c r="CC247" s="2">
        <f t="shared" si="57"/>
        <v>0.00388158747967816</v>
      </c>
    </row>
    <row r="248" spans="1:81" ht="12.75">
      <c r="A248" s="43"/>
      <c r="B248" s="43"/>
      <c r="C248" s="43"/>
      <c r="D248" s="43"/>
      <c r="E248" s="43"/>
      <c r="F248" s="43"/>
      <c r="G248" s="43"/>
      <c r="H248" s="43"/>
      <c r="I248" s="11"/>
      <c r="J248" s="43"/>
      <c r="K248" s="43"/>
      <c r="L248" s="43"/>
      <c r="P248" s="11"/>
      <c r="R248" s="156"/>
      <c r="T248" s="5"/>
      <c r="U248" s="5"/>
      <c r="AA248" s="5"/>
      <c r="AE248" s="89"/>
      <c r="AF248" s="89"/>
      <c r="AG248" s="100"/>
      <c r="AH248">
        <v>209</v>
      </c>
      <c r="AI248" s="6" t="s">
        <v>358</v>
      </c>
      <c r="AJ248">
        <v>1954</v>
      </c>
      <c r="AK248" s="152">
        <v>0.04133101851851852</v>
      </c>
      <c r="AL248" s="2">
        <f t="shared" si="60"/>
        <v>0.0035523006891721976</v>
      </c>
      <c r="AM248" s="13" t="s">
        <v>256</v>
      </c>
      <c r="AN248" s="43"/>
      <c r="AO248">
        <v>238</v>
      </c>
      <c r="AP248" t="s">
        <v>87</v>
      </c>
      <c r="AQ248">
        <v>1957</v>
      </c>
      <c r="AR248" s="4">
        <v>0.051724537037037034</v>
      </c>
      <c r="AS248" s="13" t="s">
        <v>2182</v>
      </c>
      <c r="AT248" s="2">
        <f t="shared" si="61"/>
        <v>0.004445598370179375</v>
      </c>
      <c r="AV248" s="254">
        <v>238</v>
      </c>
      <c r="AW248" s="248" t="s">
        <v>1221</v>
      </c>
      <c r="AX248" s="248" t="s">
        <v>1488</v>
      </c>
      <c r="AY248" s="248" t="s">
        <v>183</v>
      </c>
      <c r="AZ248" s="255">
        <v>0.04023148148148148</v>
      </c>
      <c r="BA248" s="259">
        <f t="shared" si="59"/>
        <v>0.003431256416331043</v>
      </c>
      <c r="BB248" s="260"/>
      <c r="BC248" s="260"/>
      <c r="BM248" s="24"/>
      <c r="BN248" s="24"/>
      <c r="BO248" s="24"/>
      <c r="BP248" s="24"/>
      <c r="BQ248" s="24"/>
      <c r="BR248" s="24"/>
      <c r="BS248" s="24"/>
      <c r="BT248" s="279">
        <v>244</v>
      </c>
      <c r="BU248" s="280" t="s">
        <v>1909</v>
      </c>
      <c r="BV248" s="263" t="s">
        <v>1964</v>
      </c>
      <c r="BW248" s="280" t="s">
        <v>1229</v>
      </c>
      <c r="BX248" s="281">
        <v>0.01798611111111111</v>
      </c>
      <c r="BY248" s="77">
        <f t="shared" si="58"/>
        <v>0.00366465181562981</v>
      </c>
      <c r="BZ248" s="77">
        <f t="shared" si="54"/>
        <v>0.0037942394008082035</v>
      </c>
      <c r="CA248" s="77">
        <f t="shared" si="55"/>
        <v>0.04448745697447618</v>
      </c>
      <c r="CB248" s="4">
        <f t="shared" si="56"/>
        <v>0.04559964339883808</v>
      </c>
      <c r="CC248" s="2">
        <f t="shared" si="57"/>
        <v>0.0038890953858284083</v>
      </c>
    </row>
    <row r="249" spans="1:81" ht="12.75">
      <c r="A249" s="43"/>
      <c r="B249" s="43"/>
      <c r="C249" s="43"/>
      <c r="D249" s="43"/>
      <c r="E249" s="43"/>
      <c r="F249" s="43"/>
      <c r="G249" s="43"/>
      <c r="H249" s="43"/>
      <c r="I249" s="11"/>
      <c r="J249" s="43"/>
      <c r="K249" s="43"/>
      <c r="L249" s="43"/>
      <c r="P249" s="11"/>
      <c r="R249" s="156"/>
      <c r="T249" s="5"/>
      <c r="U249" s="5"/>
      <c r="AA249" s="5"/>
      <c r="AE249" s="89"/>
      <c r="AF249" s="89"/>
      <c r="AG249" s="100"/>
      <c r="AH249">
        <v>210</v>
      </c>
      <c r="AI249" s="3" t="s">
        <v>60</v>
      </c>
      <c r="AJ249" s="3">
        <v>1946</v>
      </c>
      <c r="AK249" s="152">
        <v>0.04141203703703704</v>
      </c>
      <c r="AL249" s="2">
        <f t="shared" si="60"/>
        <v>0.0035592640341243695</v>
      </c>
      <c r="AM249" s="229" t="s">
        <v>359</v>
      </c>
      <c r="AN249" s="3">
        <f>AL249/AG157</f>
        <v>0.9462486207737606</v>
      </c>
      <c r="AO249">
        <v>239</v>
      </c>
      <c r="AP249" t="s">
        <v>88</v>
      </c>
      <c r="AQ249">
        <v>1940</v>
      </c>
      <c r="AR249" s="4">
        <v>0.052638888888888895</v>
      </c>
      <c r="AS249" s="13" t="s">
        <v>2221</v>
      </c>
      <c r="AT249" s="2">
        <f t="shared" si="61"/>
        <v>0.004524184691782457</v>
      </c>
      <c r="AV249" s="254">
        <v>239</v>
      </c>
      <c r="AW249" s="248" t="s">
        <v>1221</v>
      </c>
      <c r="AX249" s="263" t="s">
        <v>1489</v>
      </c>
      <c r="AY249" s="248" t="s">
        <v>1451</v>
      </c>
      <c r="AZ249" s="255">
        <v>0.04027777777777778</v>
      </c>
      <c r="BA249" s="259">
        <f t="shared" si="59"/>
        <v>0.0034352049277422414</v>
      </c>
      <c r="BB249" s="260"/>
      <c r="BC249" s="260"/>
      <c r="BM249" s="24"/>
      <c r="BN249" s="24"/>
      <c r="BO249" s="24"/>
      <c r="BP249" s="24"/>
      <c r="BQ249" s="24"/>
      <c r="BR249" s="24"/>
      <c r="BS249" s="24"/>
      <c r="BT249" s="279">
        <v>245</v>
      </c>
      <c r="BU249" s="280" t="s">
        <v>1908</v>
      </c>
      <c r="BV249" s="280" t="s">
        <v>1827</v>
      </c>
      <c r="BW249" s="280" t="s">
        <v>1258</v>
      </c>
      <c r="BX249" s="281">
        <v>0.01800925925925926</v>
      </c>
      <c r="BY249" s="77">
        <f t="shared" si="58"/>
        <v>0.003669368227232938</v>
      </c>
      <c r="BZ249" s="77">
        <f t="shared" si="54"/>
        <v>0.0037991225918002354</v>
      </c>
      <c r="CA249" s="77">
        <f t="shared" si="55"/>
        <v>0.04454471238885776</v>
      </c>
      <c r="CB249" s="4">
        <f t="shared" si="56"/>
        <v>0.0456583301985792</v>
      </c>
      <c r="CC249" s="2">
        <f t="shared" si="57"/>
        <v>0.003894100656595241</v>
      </c>
    </row>
    <row r="250" spans="1:81" ht="25.5">
      <c r="A250" s="43"/>
      <c r="B250" s="43"/>
      <c r="C250" s="43"/>
      <c r="D250" s="43"/>
      <c r="E250" s="43"/>
      <c r="F250" s="43"/>
      <c r="G250" s="43"/>
      <c r="H250" s="43"/>
      <c r="I250" s="11"/>
      <c r="J250" s="43"/>
      <c r="K250" s="43"/>
      <c r="L250" s="43"/>
      <c r="P250" s="11"/>
      <c r="R250" s="156"/>
      <c r="T250" s="5"/>
      <c r="U250" s="5"/>
      <c r="AA250" s="5"/>
      <c r="AE250" s="89"/>
      <c r="AF250" s="89"/>
      <c r="AG250" s="100"/>
      <c r="AH250">
        <v>211</v>
      </c>
      <c r="AI250" t="s">
        <v>2285</v>
      </c>
      <c r="AJ250">
        <v>1987</v>
      </c>
      <c r="AK250" s="152">
        <v>0.04145833333333333</v>
      </c>
      <c r="AL250" s="2">
        <f t="shared" si="60"/>
        <v>0.003563243088382753</v>
      </c>
      <c r="AM250" s="13" t="s">
        <v>149</v>
      </c>
      <c r="AN250" s="43"/>
      <c r="AO250">
        <v>240</v>
      </c>
      <c r="AP250" t="s">
        <v>89</v>
      </c>
      <c r="AQ250">
        <v>1937</v>
      </c>
      <c r="AR250" s="4">
        <v>0.05265046296296296</v>
      </c>
      <c r="AS250" s="13" t="s">
        <v>2182</v>
      </c>
      <c r="AT250" s="2">
        <f t="shared" si="61"/>
        <v>0.004525179455347053</v>
      </c>
      <c r="AV250" s="254">
        <v>240</v>
      </c>
      <c r="AW250" s="248" t="s">
        <v>1221</v>
      </c>
      <c r="AX250" s="248" t="s">
        <v>1490</v>
      </c>
      <c r="AY250" s="248" t="s">
        <v>158</v>
      </c>
      <c r="AZ250" s="255">
        <v>0.040358796296296295</v>
      </c>
      <c r="BA250" s="259">
        <f t="shared" si="59"/>
        <v>0.0034421148227118375</v>
      </c>
      <c r="BB250" s="260"/>
      <c r="BC250" s="260"/>
      <c r="BM250" s="24"/>
      <c r="BN250" s="24"/>
      <c r="BO250" s="24"/>
      <c r="BP250" s="24"/>
      <c r="BQ250" s="24"/>
      <c r="BR250" s="24"/>
      <c r="BS250" s="24"/>
      <c r="BT250" s="279">
        <v>246</v>
      </c>
      <c r="BU250" s="280" t="s">
        <v>1908</v>
      </c>
      <c r="BV250" s="280" t="s">
        <v>1828</v>
      </c>
      <c r="BW250" s="280" t="s">
        <v>1258</v>
      </c>
      <c r="BX250" s="281">
        <v>0.018032407407407407</v>
      </c>
      <c r="BY250" s="77">
        <f t="shared" si="58"/>
        <v>0.0036740846388360645</v>
      </c>
      <c r="BZ250" s="77">
        <f t="shared" si="54"/>
        <v>0.0038040057827922664</v>
      </c>
      <c r="CA250" s="77">
        <f t="shared" si="55"/>
        <v>0.04460196780323932</v>
      </c>
      <c r="CB250" s="4">
        <f t="shared" si="56"/>
        <v>0.0457170169983203</v>
      </c>
      <c r="CC250" s="2">
        <f t="shared" si="57"/>
        <v>0.0038991059273620725</v>
      </c>
    </row>
    <row r="251" spans="1:81" ht="25.5">
      <c r="A251" s="43"/>
      <c r="B251" s="43"/>
      <c r="C251" s="43"/>
      <c r="D251" s="43"/>
      <c r="E251" s="43"/>
      <c r="F251" s="43"/>
      <c r="G251" s="43"/>
      <c r="H251" s="43"/>
      <c r="I251" s="11"/>
      <c r="J251" s="43"/>
      <c r="K251" s="43"/>
      <c r="L251" s="43"/>
      <c r="P251" s="11"/>
      <c r="R251" s="156"/>
      <c r="T251" s="5"/>
      <c r="U251" s="5"/>
      <c r="AA251" s="5"/>
      <c r="AE251" s="89"/>
      <c r="AF251" s="89"/>
      <c r="AG251" s="100"/>
      <c r="AH251">
        <v>212</v>
      </c>
      <c r="AI251" t="s">
        <v>360</v>
      </c>
      <c r="AJ251">
        <v>1989</v>
      </c>
      <c r="AK251" s="152">
        <v>0.041539351851851855</v>
      </c>
      <c r="AL251" s="2">
        <f t="shared" si="60"/>
        <v>0.0035702064333349255</v>
      </c>
      <c r="AM251" s="13" t="s">
        <v>169</v>
      </c>
      <c r="AN251" s="43"/>
      <c r="AO251">
        <v>241</v>
      </c>
      <c r="AP251" s="6" t="s">
        <v>90</v>
      </c>
      <c r="AQ251" s="3">
        <v>1939</v>
      </c>
      <c r="AR251" s="4">
        <v>0.05296296296296296</v>
      </c>
      <c r="AS251" s="13" t="s">
        <v>2157</v>
      </c>
      <c r="AT251" s="2">
        <f t="shared" si="61"/>
        <v>0.004552038071591144</v>
      </c>
      <c r="AV251" s="254">
        <v>241</v>
      </c>
      <c r="AW251" s="248" t="s">
        <v>1371</v>
      </c>
      <c r="AX251" s="248" t="s">
        <v>1491</v>
      </c>
      <c r="AY251" s="248" t="s">
        <v>1291</v>
      </c>
      <c r="AZ251" s="255">
        <v>0.04038194444444444</v>
      </c>
      <c r="BA251" s="259">
        <f t="shared" si="59"/>
        <v>0.0034440890784174366</v>
      </c>
      <c r="BB251" s="260"/>
      <c r="BC251" s="260"/>
      <c r="BM251" s="24"/>
      <c r="BN251" s="24"/>
      <c r="BO251" s="24"/>
      <c r="BP251" s="24"/>
      <c r="BQ251" s="24"/>
      <c r="BR251" s="24"/>
      <c r="BS251" s="24"/>
      <c r="BT251" s="279">
        <v>247</v>
      </c>
      <c r="BU251" s="280" t="s">
        <v>1908</v>
      </c>
      <c r="BV251" s="280" t="s">
        <v>1830</v>
      </c>
      <c r="BW251" s="280" t="s">
        <v>1217</v>
      </c>
      <c r="BX251" s="281">
        <v>0.018043981481481484</v>
      </c>
      <c r="BY251" s="77">
        <f t="shared" si="58"/>
        <v>0.0036764428446376288</v>
      </c>
      <c r="BZ251" s="77">
        <f t="shared" si="54"/>
        <v>0.0038064473782882823</v>
      </c>
      <c r="CA251" s="77">
        <f t="shared" si="55"/>
        <v>0.04463059551043011</v>
      </c>
      <c r="CB251" s="4">
        <f t="shared" si="56"/>
        <v>0.04574636039819086</v>
      </c>
      <c r="CC251" s="2">
        <f t="shared" si="57"/>
        <v>0.0039016085627454895</v>
      </c>
    </row>
    <row r="252" spans="1:81" ht="25.5">
      <c r="A252" s="43"/>
      <c r="B252" s="43"/>
      <c r="C252" s="43"/>
      <c r="D252" s="43"/>
      <c r="E252" s="43"/>
      <c r="F252" s="43"/>
      <c r="G252" s="43"/>
      <c r="H252" s="43"/>
      <c r="I252" s="11"/>
      <c r="J252" s="43"/>
      <c r="K252" s="43"/>
      <c r="L252" s="43"/>
      <c r="P252" s="11"/>
      <c r="R252" s="156"/>
      <c r="T252" s="5"/>
      <c r="U252" s="5"/>
      <c r="AA252" s="5"/>
      <c r="AE252" s="89"/>
      <c r="AF252" s="89"/>
      <c r="AG252" s="100"/>
      <c r="AH252">
        <v>213</v>
      </c>
      <c r="AI252" s="47" t="s">
        <v>361</v>
      </c>
      <c r="AJ252" s="46">
        <v>1956</v>
      </c>
      <c r="AK252" s="153">
        <v>0.0416550925925926</v>
      </c>
      <c r="AL252" s="2">
        <f t="shared" si="60"/>
        <v>0.003580154068980885</v>
      </c>
      <c r="AM252" s="79" t="s">
        <v>175</v>
      </c>
      <c r="AN252" s="46"/>
      <c r="AO252">
        <v>242</v>
      </c>
      <c r="AP252" t="s">
        <v>1201</v>
      </c>
      <c r="AQ252">
        <v>1932</v>
      </c>
      <c r="AR252" s="4">
        <v>0.053240740740740734</v>
      </c>
      <c r="AS252" s="13" t="s">
        <v>91</v>
      </c>
      <c r="AT252" s="2">
        <f t="shared" si="61"/>
        <v>0.004575912397141447</v>
      </c>
      <c r="AV252" s="254">
        <v>242</v>
      </c>
      <c r="AW252" s="248" t="s">
        <v>1237</v>
      </c>
      <c r="AX252" s="248" t="s">
        <v>1492</v>
      </c>
      <c r="AY252" s="248" t="s">
        <v>1256</v>
      </c>
      <c r="AZ252" s="255">
        <v>0.04052083333333333</v>
      </c>
      <c r="BA252" s="259">
        <f t="shared" si="59"/>
        <v>0.0034559346126510305</v>
      </c>
      <c r="BB252" s="260"/>
      <c r="BC252" s="260"/>
      <c r="BM252" s="24"/>
      <c r="BN252" s="24"/>
      <c r="BO252" s="24"/>
      <c r="BP252" s="24"/>
      <c r="BQ252" s="24"/>
      <c r="BR252" s="24"/>
      <c r="BS252" s="24"/>
      <c r="BT252" s="279">
        <v>247</v>
      </c>
      <c r="BU252" s="280" t="s">
        <v>1908</v>
      </c>
      <c r="BV252" s="280" t="s">
        <v>1829</v>
      </c>
      <c r="BW252" s="280" t="s">
        <v>1250</v>
      </c>
      <c r="BX252" s="281">
        <v>0.018043981481481484</v>
      </c>
      <c r="BY252" s="77">
        <f t="shared" si="58"/>
        <v>0.0036764428446376288</v>
      </c>
      <c r="BZ252" s="77">
        <f t="shared" si="54"/>
        <v>0.0038064473782882823</v>
      </c>
      <c r="CA252" s="77">
        <f t="shared" si="55"/>
        <v>0.04463059551043011</v>
      </c>
      <c r="CB252" s="4">
        <f t="shared" si="56"/>
        <v>0.04574636039819086</v>
      </c>
      <c r="CC252" s="2">
        <f t="shared" si="57"/>
        <v>0.0039016085627454895</v>
      </c>
    </row>
    <row r="253" spans="1:81" ht="12.75">
      <c r="A253" s="43"/>
      <c r="B253" s="43"/>
      <c r="C253" s="43"/>
      <c r="D253" s="43"/>
      <c r="E253" s="43"/>
      <c r="F253" s="43"/>
      <c r="G253" s="43"/>
      <c r="H253" s="43"/>
      <c r="I253" s="11"/>
      <c r="J253" s="43"/>
      <c r="K253" s="43"/>
      <c r="L253" s="43"/>
      <c r="P253" s="11"/>
      <c r="R253" s="156"/>
      <c r="T253" s="5"/>
      <c r="U253" s="5"/>
      <c r="AA253" s="5"/>
      <c r="AE253" s="89"/>
      <c r="AF253" s="89"/>
      <c r="AG253" s="100"/>
      <c r="AH253">
        <v>214</v>
      </c>
      <c r="AI253" s="47" t="s">
        <v>362</v>
      </c>
      <c r="AJ253" s="46">
        <v>1964</v>
      </c>
      <c r="AK253" s="153">
        <v>0.04172453703703704</v>
      </c>
      <c r="AL253" s="2">
        <f t="shared" si="60"/>
        <v>0.0035861226503684607</v>
      </c>
      <c r="AM253" s="79" t="s">
        <v>169</v>
      </c>
      <c r="AN253" s="46"/>
      <c r="AR253" s="4"/>
      <c r="AS253" s="7"/>
      <c r="AV253" s="254">
        <v>243</v>
      </c>
      <c r="AW253" s="248" t="s">
        <v>1221</v>
      </c>
      <c r="AX253" s="263" t="s">
        <v>1493</v>
      </c>
      <c r="AY253" s="248" t="s">
        <v>1229</v>
      </c>
      <c r="AZ253" s="255">
        <v>0.040625</v>
      </c>
      <c r="BA253" s="259">
        <f t="shared" si="59"/>
        <v>0.003464818763326226</v>
      </c>
      <c r="BB253" s="260"/>
      <c r="BC253" s="260"/>
      <c r="BM253" s="24"/>
      <c r="BN253" s="24"/>
      <c r="BO253" s="24"/>
      <c r="BP253" s="24"/>
      <c r="BQ253" s="24"/>
      <c r="BR253" s="24"/>
      <c r="BS253" s="24"/>
      <c r="BT253" s="279">
        <v>249</v>
      </c>
      <c r="BU253" s="280" t="s">
        <v>1908</v>
      </c>
      <c r="BV253" s="280" t="s">
        <v>1831</v>
      </c>
      <c r="BW253" s="280" t="s">
        <v>1364</v>
      </c>
      <c r="BX253" s="281">
        <v>0.018055555555555557</v>
      </c>
      <c r="BY253" s="77">
        <f t="shared" si="58"/>
        <v>0.0036788010504391925</v>
      </c>
      <c r="BZ253" s="77">
        <f t="shared" si="54"/>
        <v>0.0038088889737842983</v>
      </c>
      <c r="CA253" s="77">
        <f t="shared" si="55"/>
        <v>0.0446592232176209</v>
      </c>
      <c r="CB253" s="4">
        <f t="shared" si="56"/>
        <v>0.045775703798061416</v>
      </c>
      <c r="CC253" s="2">
        <f t="shared" si="57"/>
        <v>0.0039041111981289057</v>
      </c>
    </row>
    <row r="254" spans="1:81" ht="25.5">
      <c r="A254" s="43"/>
      <c r="B254" s="43"/>
      <c r="C254" s="43"/>
      <c r="D254" s="43"/>
      <c r="E254" s="43"/>
      <c r="F254" s="43"/>
      <c r="G254" s="43"/>
      <c r="H254" s="43"/>
      <c r="I254" s="11"/>
      <c r="J254" s="43"/>
      <c r="K254" s="43"/>
      <c r="L254" s="43"/>
      <c r="P254" s="11"/>
      <c r="R254" s="156"/>
      <c r="T254" s="5"/>
      <c r="U254" s="5"/>
      <c r="AA254" s="5"/>
      <c r="AE254" s="89"/>
      <c r="AF254" s="89"/>
      <c r="AG254" s="100"/>
      <c r="AH254">
        <v>215</v>
      </c>
      <c r="AI254" s="54" t="s">
        <v>862</v>
      </c>
      <c r="AJ254">
        <v>1948</v>
      </c>
      <c r="AK254" s="152">
        <v>0.042013888888888885</v>
      </c>
      <c r="AL254" s="2">
        <f t="shared" si="60"/>
        <v>0.0036109917394833596</v>
      </c>
      <c r="AM254" s="13" t="s">
        <v>125</v>
      </c>
      <c r="AN254" s="43"/>
      <c r="AR254" s="4"/>
      <c r="AS254" s="7"/>
      <c r="AV254" s="254">
        <v>243</v>
      </c>
      <c r="AW254" s="248" t="s">
        <v>1237</v>
      </c>
      <c r="AX254" s="299" t="s">
        <v>1494</v>
      </c>
      <c r="AY254" s="248" t="s">
        <v>1412</v>
      </c>
      <c r="AZ254" s="255">
        <v>0.040625</v>
      </c>
      <c r="BA254" s="259">
        <f t="shared" si="59"/>
        <v>0.003464818763326226</v>
      </c>
      <c r="BC254" s="260">
        <f>BA254/AG131</f>
        <v>1.0213417692563767</v>
      </c>
      <c r="BM254" s="24"/>
      <c r="BN254" s="24"/>
      <c r="BO254" s="24"/>
      <c r="BP254" s="24"/>
      <c r="BQ254" s="24"/>
      <c r="BR254" s="24"/>
      <c r="BS254" s="24"/>
      <c r="BT254" s="279">
        <v>250</v>
      </c>
      <c r="BU254" s="280" t="s">
        <v>1909</v>
      </c>
      <c r="BV254" s="280" t="s">
        <v>1965</v>
      </c>
      <c r="BW254" s="280" t="s">
        <v>1250</v>
      </c>
      <c r="BX254" s="281">
        <v>0.01806712962962963</v>
      </c>
      <c r="BY254" s="77">
        <f t="shared" si="58"/>
        <v>0.003681159256240756</v>
      </c>
      <c r="BZ254" s="77">
        <f t="shared" si="54"/>
        <v>0.0038113305692803134</v>
      </c>
      <c r="CA254" s="77">
        <f t="shared" si="55"/>
        <v>0.04468785092481167</v>
      </c>
      <c r="CB254" s="4">
        <f t="shared" si="56"/>
        <v>0.045805047197931964</v>
      </c>
      <c r="CC254" s="2">
        <f t="shared" si="57"/>
        <v>0.003906613833512321</v>
      </c>
    </row>
    <row r="255" spans="1:81" ht="12.75">
      <c r="A255" s="43"/>
      <c r="B255" s="43"/>
      <c r="C255" s="43"/>
      <c r="D255" s="43"/>
      <c r="E255" s="43"/>
      <c r="F255" s="43"/>
      <c r="G255" s="43"/>
      <c r="H255" s="43"/>
      <c r="I255" s="11"/>
      <c r="J255" s="43"/>
      <c r="K255" s="43"/>
      <c r="L255" s="43"/>
      <c r="P255" s="11"/>
      <c r="R255" s="156"/>
      <c r="T255" s="5"/>
      <c r="U255" s="5"/>
      <c r="AA255" s="5"/>
      <c r="AE255" s="89"/>
      <c r="AF255" s="89"/>
      <c r="AG255" s="100"/>
      <c r="AH255">
        <v>216</v>
      </c>
      <c r="AI255" s="55" t="s">
        <v>867</v>
      </c>
      <c r="AJ255">
        <v>1941</v>
      </c>
      <c r="AK255" s="152">
        <v>0.042025462962962966</v>
      </c>
      <c r="AL255" s="2">
        <f t="shared" si="60"/>
        <v>0.003611986503047956</v>
      </c>
      <c r="AM255" s="13" t="s">
        <v>125</v>
      </c>
      <c r="AN255" s="43"/>
      <c r="AR255" s="4"/>
      <c r="AS255" s="7"/>
      <c r="AV255" s="254">
        <v>245</v>
      </c>
      <c r="AW255" s="248" t="s">
        <v>1237</v>
      </c>
      <c r="AX255" s="248" t="s">
        <v>1495</v>
      </c>
      <c r="AY255" s="248" t="s">
        <v>654</v>
      </c>
      <c r="AZ255" s="255">
        <v>0.04074074074074074</v>
      </c>
      <c r="BA255" s="259">
        <f t="shared" si="59"/>
        <v>0.003474690041854221</v>
      </c>
      <c r="BB255" s="260"/>
      <c r="BC255" s="260"/>
      <c r="BM255" s="24"/>
      <c r="BN255" s="24"/>
      <c r="BO255" s="24"/>
      <c r="BP255" s="24"/>
      <c r="BQ255" s="24"/>
      <c r="BR255" s="24"/>
      <c r="BS255" s="24"/>
      <c r="BT255" s="279">
        <v>251</v>
      </c>
      <c r="BU255" s="280" t="s">
        <v>1909</v>
      </c>
      <c r="BV255" s="280" t="s">
        <v>1966</v>
      </c>
      <c r="BW255" s="280" t="s">
        <v>1252</v>
      </c>
      <c r="BX255" s="281">
        <v>0.018090277777777778</v>
      </c>
      <c r="BY255" s="77">
        <f t="shared" si="58"/>
        <v>0.003685875667843883</v>
      </c>
      <c r="BZ255" s="77">
        <f t="shared" si="54"/>
        <v>0.003816213760272345</v>
      </c>
      <c r="CA255" s="77">
        <f t="shared" si="55"/>
        <v>0.04474510633919324</v>
      </c>
      <c r="CB255" s="4">
        <f t="shared" si="56"/>
        <v>0.04586373399767307</v>
      </c>
      <c r="CC255" s="2">
        <f t="shared" si="57"/>
        <v>0.003911619104279154</v>
      </c>
    </row>
    <row r="256" spans="1:81" ht="12.75">
      <c r="A256" s="43"/>
      <c r="B256" s="43"/>
      <c r="C256" s="43"/>
      <c r="D256" s="43"/>
      <c r="E256" s="43"/>
      <c r="F256" s="43"/>
      <c r="G256" s="43"/>
      <c r="H256" s="43"/>
      <c r="I256" s="11"/>
      <c r="J256" s="43"/>
      <c r="K256" s="43"/>
      <c r="L256" s="43"/>
      <c r="P256" s="11"/>
      <c r="R256" s="156"/>
      <c r="T256" s="5"/>
      <c r="U256" s="5"/>
      <c r="AA256" s="5"/>
      <c r="AE256" s="89"/>
      <c r="AF256" s="89"/>
      <c r="AG256" s="100"/>
      <c r="AH256">
        <v>217</v>
      </c>
      <c r="AI256" t="s">
        <v>868</v>
      </c>
      <c r="AJ256">
        <v>1947</v>
      </c>
      <c r="AK256" s="152">
        <v>0.042199074074074076</v>
      </c>
      <c r="AL256" s="2">
        <f t="shared" si="60"/>
        <v>0.003626907956516895</v>
      </c>
      <c r="AM256" s="13" t="s">
        <v>161</v>
      </c>
      <c r="AN256" s="43"/>
      <c r="AR256" s="4"/>
      <c r="AS256" s="7"/>
      <c r="AV256" s="254">
        <v>246</v>
      </c>
      <c r="AW256" s="248" t="s">
        <v>1221</v>
      </c>
      <c r="AX256" s="248" t="s">
        <v>1496</v>
      </c>
      <c r="AY256" s="248" t="s">
        <v>1436</v>
      </c>
      <c r="AZ256" s="255">
        <v>0.04076388888888889</v>
      </c>
      <c r="BA256" s="259">
        <f t="shared" si="59"/>
        <v>0.00347666429755982</v>
      </c>
      <c r="BB256" s="260"/>
      <c r="BC256" s="260"/>
      <c r="BM256" s="24"/>
      <c r="BN256" s="24"/>
      <c r="BO256" s="24"/>
      <c r="BP256" s="24"/>
      <c r="BQ256" s="24"/>
      <c r="BR256" s="24"/>
      <c r="BS256" s="24"/>
      <c r="BT256" s="279">
        <v>252</v>
      </c>
      <c r="BU256" s="280" t="s">
        <v>1909</v>
      </c>
      <c r="BV256" s="280" t="s">
        <v>1967</v>
      </c>
      <c r="BW256" s="280" t="s">
        <v>1252</v>
      </c>
      <c r="BX256" s="281">
        <v>0.018171296296296297</v>
      </c>
      <c r="BY256" s="77">
        <f t="shared" si="58"/>
        <v>0.003702383108454828</v>
      </c>
      <c r="BZ256" s="77">
        <f t="shared" si="54"/>
        <v>0.003833304928744454</v>
      </c>
      <c r="CA256" s="77">
        <f t="shared" si="55"/>
        <v>0.04494550028952872</v>
      </c>
      <c r="CB256" s="4">
        <f t="shared" si="56"/>
        <v>0.04606913779676693</v>
      </c>
      <c r="CC256" s="2">
        <f t="shared" si="57"/>
        <v>0.003929137551963065</v>
      </c>
    </row>
    <row r="257" spans="1:81" ht="12.75">
      <c r="A257" s="43"/>
      <c r="B257" s="43"/>
      <c r="C257" s="43"/>
      <c r="D257" s="43"/>
      <c r="E257" s="43"/>
      <c r="F257" s="43"/>
      <c r="G257" s="43"/>
      <c r="H257" s="43"/>
      <c r="I257" s="11"/>
      <c r="J257" s="43"/>
      <c r="K257" s="43"/>
      <c r="L257" s="43"/>
      <c r="P257" s="11"/>
      <c r="R257" s="156"/>
      <c r="T257" s="5"/>
      <c r="U257" s="5"/>
      <c r="AA257" s="5"/>
      <c r="AE257" s="89"/>
      <c r="AF257" s="89"/>
      <c r="AG257" s="100"/>
      <c r="AH257">
        <v>218</v>
      </c>
      <c r="AI257" t="s">
        <v>52</v>
      </c>
      <c r="AJ257">
        <v>1955</v>
      </c>
      <c r="AK257" s="152">
        <v>0.04232638888888889</v>
      </c>
      <c r="AL257" s="2">
        <f t="shared" si="60"/>
        <v>0.003637850355727451</v>
      </c>
      <c r="AM257" s="13" t="s">
        <v>243</v>
      </c>
      <c r="AN257" s="43"/>
      <c r="AR257" s="4"/>
      <c r="AS257" s="7"/>
      <c r="AV257" s="254">
        <v>247</v>
      </c>
      <c r="AW257" s="248" t="s">
        <v>1221</v>
      </c>
      <c r="AX257" s="248" t="s">
        <v>1497</v>
      </c>
      <c r="AY257" s="248" t="s">
        <v>1342</v>
      </c>
      <c r="AZ257" s="255">
        <v>0.040775462962962965</v>
      </c>
      <c r="BA257" s="259">
        <f t="shared" si="59"/>
        <v>0.0034776514254126196</v>
      </c>
      <c r="BB257" s="260"/>
      <c r="BC257" s="260"/>
      <c r="BM257" s="24"/>
      <c r="BN257" s="24"/>
      <c r="BO257" s="24"/>
      <c r="BP257" s="24"/>
      <c r="BQ257" s="24"/>
      <c r="BR257" s="24"/>
      <c r="BS257" s="24"/>
      <c r="BT257" s="279">
        <v>253</v>
      </c>
      <c r="BU257" s="280" t="s">
        <v>1909</v>
      </c>
      <c r="BV257" s="280" t="s">
        <v>1968</v>
      </c>
      <c r="BW257" s="280" t="s">
        <v>1258</v>
      </c>
      <c r="BX257" s="281">
        <v>0.018206018518518517</v>
      </c>
      <c r="BY257" s="77">
        <f t="shared" si="58"/>
        <v>0.003709457725859518</v>
      </c>
      <c r="BZ257" s="77">
        <f t="shared" si="54"/>
        <v>0.0038406297152324994</v>
      </c>
      <c r="CA257" s="77">
        <f t="shared" si="55"/>
        <v>0.04503138341110106</v>
      </c>
      <c r="CB257" s="4">
        <f t="shared" si="56"/>
        <v>0.04615716799637858</v>
      </c>
      <c r="CC257" s="2">
        <f t="shared" si="57"/>
        <v>0.003936645458113312</v>
      </c>
    </row>
    <row r="258" spans="1:81" ht="12.75">
      <c r="A258" s="43"/>
      <c r="B258" s="43"/>
      <c r="C258" s="43"/>
      <c r="D258" s="43"/>
      <c r="E258" s="43"/>
      <c r="F258" s="43"/>
      <c r="G258" s="43"/>
      <c r="H258" s="43"/>
      <c r="I258" s="11"/>
      <c r="J258" s="43"/>
      <c r="K258" s="43"/>
      <c r="L258" s="43"/>
      <c r="P258" s="11"/>
      <c r="R258" s="156"/>
      <c r="T258" s="5"/>
      <c r="U258" s="5"/>
      <c r="AA258" s="5"/>
      <c r="AE258" s="89"/>
      <c r="AF258" s="89"/>
      <c r="AG258" s="100"/>
      <c r="AH258">
        <v>219</v>
      </c>
      <c r="AI258" t="s">
        <v>363</v>
      </c>
      <c r="AJ258">
        <v>1943</v>
      </c>
      <c r="AK258" s="152">
        <v>0.042430555555555555</v>
      </c>
      <c r="AL258" s="2">
        <f t="shared" si="60"/>
        <v>0.0036468032278088145</v>
      </c>
      <c r="AM258" s="13" t="s">
        <v>158</v>
      </c>
      <c r="AN258" s="43"/>
      <c r="AR258" s="4"/>
      <c r="AS258" s="13"/>
      <c r="AV258" s="254">
        <v>248</v>
      </c>
      <c r="AW258" s="248" t="s">
        <v>1237</v>
      </c>
      <c r="AX258" s="248" t="s">
        <v>1498</v>
      </c>
      <c r="AY258" s="248" t="s">
        <v>1499</v>
      </c>
      <c r="AZ258" s="255">
        <v>0.04078703703703704</v>
      </c>
      <c r="BA258" s="259">
        <f t="shared" si="59"/>
        <v>0.003478638553265419</v>
      </c>
      <c r="BB258" s="260"/>
      <c r="BC258" s="260"/>
      <c r="BM258" s="24"/>
      <c r="BN258" s="24"/>
      <c r="BO258" s="24"/>
      <c r="BP258" s="24"/>
      <c r="BQ258" s="24"/>
      <c r="BR258" s="24"/>
      <c r="BS258" s="24"/>
      <c r="BT258" s="279">
        <v>253</v>
      </c>
      <c r="BU258" s="280" t="s">
        <v>1909</v>
      </c>
      <c r="BV258" s="280" t="s">
        <v>1969</v>
      </c>
      <c r="BW258" s="280" t="s">
        <v>1252</v>
      </c>
      <c r="BX258" s="281">
        <v>0.018206018518518517</v>
      </c>
      <c r="BY258" s="77">
        <f t="shared" si="58"/>
        <v>0.003709457725859518</v>
      </c>
      <c r="BZ258" s="77">
        <f t="shared" si="54"/>
        <v>0.0038406297152324994</v>
      </c>
      <c r="CA258" s="77">
        <f t="shared" si="55"/>
        <v>0.04503138341110106</v>
      </c>
      <c r="CB258" s="4">
        <f t="shared" si="56"/>
        <v>0.04615716799637858</v>
      </c>
      <c r="CC258" s="2">
        <f t="shared" si="57"/>
        <v>0.003936645458113312</v>
      </c>
    </row>
    <row r="259" spans="1:81" ht="12.75">
      <c r="A259" s="43"/>
      <c r="B259" s="43"/>
      <c r="C259" s="43"/>
      <c r="D259" s="43"/>
      <c r="E259" s="43"/>
      <c r="F259" s="43"/>
      <c r="G259" s="43"/>
      <c r="H259" s="43"/>
      <c r="I259" s="11"/>
      <c r="J259" s="43"/>
      <c r="K259" s="43"/>
      <c r="L259" s="43"/>
      <c r="P259" s="11"/>
      <c r="R259" s="156"/>
      <c r="T259" s="5"/>
      <c r="U259" s="5"/>
      <c r="AA259" s="5"/>
      <c r="AE259" s="89"/>
      <c r="AF259" s="89"/>
      <c r="AG259" s="100"/>
      <c r="AH259">
        <v>220</v>
      </c>
      <c r="AI259" t="s">
        <v>89</v>
      </c>
      <c r="AJ259">
        <v>1937</v>
      </c>
      <c r="AK259" s="154">
        <v>0.04247685185185185</v>
      </c>
      <c r="AL259" s="2">
        <f t="shared" si="60"/>
        <v>0.003650782282067198</v>
      </c>
      <c r="AM259" s="13" t="s">
        <v>161</v>
      </c>
      <c r="AN259" s="43"/>
      <c r="AR259" s="4"/>
      <c r="AS259" s="13"/>
      <c r="AV259" s="254">
        <v>249</v>
      </c>
      <c r="AW259" s="248" t="s">
        <v>1371</v>
      </c>
      <c r="AX259" s="248" t="s">
        <v>1500</v>
      </c>
      <c r="AY259" s="248" t="s">
        <v>1282</v>
      </c>
      <c r="AZ259" s="255">
        <v>0.040810185185185185</v>
      </c>
      <c r="BA259" s="259">
        <f t="shared" si="59"/>
        <v>0.003480612808971018</v>
      </c>
      <c r="BB259" s="260"/>
      <c r="BC259" s="260"/>
      <c r="BM259" s="24"/>
      <c r="BN259" s="24"/>
      <c r="BO259" s="24"/>
      <c r="BP259" s="24"/>
      <c r="BQ259" s="24"/>
      <c r="BR259" s="24"/>
      <c r="BS259" s="24"/>
      <c r="BT259" s="279">
        <v>255</v>
      </c>
      <c r="BU259" s="280" t="s">
        <v>1908</v>
      </c>
      <c r="BV259" s="280" t="s">
        <v>1832</v>
      </c>
      <c r="BW259" s="280" t="s">
        <v>1258</v>
      </c>
      <c r="BX259" s="281">
        <v>0.018217592592592594</v>
      </c>
      <c r="BY259" s="77">
        <f t="shared" si="58"/>
        <v>0.0037118159316610823</v>
      </c>
      <c r="BZ259" s="77">
        <f t="shared" si="54"/>
        <v>0.003843071310728516</v>
      </c>
      <c r="CA259" s="77">
        <f t="shared" si="55"/>
        <v>0.045060011118291846</v>
      </c>
      <c r="CB259" s="4">
        <f t="shared" si="56"/>
        <v>0.04618651139624914</v>
      </c>
      <c r="CC259" s="2">
        <f t="shared" si="57"/>
        <v>0.0039391480934967285</v>
      </c>
    </row>
    <row r="260" spans="1:81" ht="12.75">
      <c r="A260" s="43"/>
      <c r="B260" s="43"/>
      <c r="C260" s="43"/>
      <c r="D260" s="43"/>
      <c r="E260" s="43"/>
      <c r="F260" s="43"/>
      <c r="G260" s="43"/>
      <c r="H260" s="43"/>
      <c r="I260" s="11"/>
      <c r="J260" s="43"/>
      <c r="K260" s="43"/>
      <c r="L260" s="43"/>
      <c r="P260" s="11"/>
      <c r="R260" s="156"/>
      <c r="T260" s="5"/>
      <c r="U260" s="5"/>
      <c r="AA260" s="5"/>
      <c r="AE260" s="89"/>
      <c r="AF260" s="89"/>
      <c r="AG260" s="100"/>
      <c r="AH260">
        <v>221</v>
      </c>
      <c r="AI260" t="s">
        <v>0</v>
      </c>
      <c r="AJ260">
        <v>1959</v>
      </c>
      <c r="AK260" s="154">
        <v>0.042673611111111114</v>
      </c>
      <c r="AL260" s="2">
        <f t="shared" si="60"/>
        <v>0.00366769326266533</v>
      </c>
      <c r="AM260" s="13" t="s">
        <v>364</v>
      </c>
      <c r="AN260" s="43"/>
      <c r="AP260" t="s">
        <v>92</v>
      </c>
      <c r="AR260" s="4"/>
      <c r="AS260" s="13"/>
      <c r="AV260" s="254">
        <v>250</v>
      </c>
      <c r="AW260" s="248" t="s">
        <v>1269</v>
      </c>
      <c r="AX260" s="268" t="s">
        <v>1501</v>
      </c>
      <c r="AY260" s="248" t="s">
        <v>171</v>
      </c>
      <c r="AZ260" s="255">
        <v>0.04083333333333333</v>
      </c>
      <c r="BA260" s="259">
        <f t="shared" si="59"/>
        <v>0.003482587064676617</v>
      </c>
      <c r="BB260" s="260"/>
      <c r="BC260" s="260"/>
      <c r="BM260" s="24"/>
      <c r="BN260" s="24"/>
      <c r="BO260" s="24"/>
      <c r="BP260" s="24"/>
      <c r="BQ260" s="24"/>
      <c r="BR260" s="24"/>
      <c r="BS260" s="24"/>
      <c r="BT260" s="279">
        <v>256</v>
      </c>
      <c r="BU260" s="280" t="s">
        <v>1908</v>
      </c>
      <c r="BV260" s="280" t="s">
        <v>1833</v>
      </c>
      <c r="BW260" s="280" t="s">
        <v>277</v>
      </c>
      <c r="BX260" s="281">
        <v>0.018252314814814815</v>
      </c>
      <c r="BY260" s="77">
        <f t="shared" si="58"/>
        <v>0.0037188905490657728</v>
      </c>
      <c r="BZ260" s="77">
        <f t="shared" si="54"/>
        <v>0.0038503960972165623</v>
      </c>
      <c r="CA260" s="77">
        <f t="shared" si="55"/>
        <v>0.04514589423986419</v>
      </c>
      <c r="CB260" s="4">
        <f t="shared" si="56"/>
        <v>0.046274541595860794</v>
      </c>
      <c r="CC260" s="2">
        <f t="shared" si="57"/>
        <v>0.003946655999646976</v>
      </c>
    </row>
    <row r="261" spans="1:81" ht="25.5">
      <c r="A261" s="43"/>
      <c r="B261" s="43"/>
      <c r="C261" s="43"/>
      <c r="D261" s="43"/>
      <c r="E261" s="43"/>
      <c r="F261" s="43"/>
      <c r="G261" s="43"/>
      <c r="H261" s="43"/>
      <c r="I261" s="11"/>
      <c r="J261" s="43"/>
      <c r="K261" s="43"/>
      <c r="L261" s="43"/>
      <c r="P261" s="11"/>
      <c r="R261" s="156"/>
      <c r="T261" s="5"/>
      <c r="U261" s="5"/>
      <c r="AA261" s="5"/>
      <c r="AE261" s="89"/>
      <c r="AF261" s="89"/>
      <c r="AG261" s="100"/>
      <c r="AH261">
        <v>222</v>
      </c>
      <c r="AI261" t="s">
        <v>365</v>
      </c>
      <c r="AJ261">
        <v>1990</v>
      </c>
      <c r="AK261" s="154">
        <v>0.04268518518518519</v>
      </c>
      <c r="AL261" s="2">
        <f t="shared" si="60"/>
        <v>0.003668688026229926</v>
      </c>
      <c r="AM261" s="13" t="s">
        <v>150</v>
      </c>
      <c r="AN261" s="43"/>
      <c r="AR261" s="4"/>
      <c r="AS261" s="13"/>
      <c r="AV261" s="254">
        <v>251</v>
      </c>
      <c r="AW261" s="248" t="s">
        <v>1208</v>
      </c>
      <c r="AX261" s="248" t="s">
        <v>1502</v>
      </c>
      <c r="AY261" s="248" t="s">
        <v>1303</v>
      </c>
      <c r="AZ261" s="255">
        <v>0.04085648148148149</v>
      </c>
      <c r="BA261" s="259">
        <f t="shared" si="59"/>
        <v>0.0034845613203822166</v>
      </c>
      <c r="BB261" s="260"/>
      <c r="BC261" s="260"/>
      <c r="BM261" s="24"/>
      <c r="BN261" s="24"/>
      <c r="BO261" s="24"/>
      <c r="BP261" s="24"/>
      <c r="BQ261" s="24"/>
      <c r="BR261" s="24"/>
      <c r="BS261" s="24"/>
      <c r="BT261" s="279">
        <v>256</v>
      </c>
      <c r="BU261" s="280" t="s">
        <v>1909</v>
      </c>
      <c r="BV261" s="268" t="s">
        <v>1970</v>
      </c>
      <c r="BW261" s="312" t="s">
        <v>1374</v>
      </c>
      <c r="BX261" s="281">
        <v>0.018252314814814815</v>
      </c>
      <c r="BY261" s="77">
        <f t="shared" si="58"/>
        <v>0.0037188905490657728</v>
      </c>
      <c r="BZ261" s="77">
        <f t="shared" si="54"/>
        <v>0.0038503960972165623</v>
      </c>
      <c r="CA261" s="77">
        <f t="shared" si="55"/>
        <v>0.04514589423986419</v>
      </c>
      <c r="CB261" s="4">
        <f t="shared" si="56"/>
        <v>0.046274541595860794</v>
      </c>
      <c r="CC261" s="2">
        <f t="shared" si="57"/>
        <v>0.003946655999646976</v>
      </c>
    </row>
    <row r="262" spans="1:81" ht="12.75">
      <c r="A262" s="43"/>
      <c r="B262" s="43"/>
      <c r="C262" s="43"/>
      <c r="D262" s="43"/>
      <c r="E262" s="43"/>
      <c r="F262" s="43"/>
      <c r="G262" s="43"/>
      <c r="H262" s="43"/>
      <c r="I262" s="11"/>
      <c r="J262" s="43"/>
      <c r="K262" s="43"/>
      <c r="L262" s="43"/>
      <c r="P262" s="11"/>
      <c r="R262" s="156"/>
      <c r="T262" s="5"/>
      <c r="U262" s="5"/>
      <c r="AA262" s="5"/>
      <c r="AE262" s="89"/>
      <c r="AF262" s="89"/>
      <c r="AG262" s="100"/>
      <c r="AH262">
        <v>223</v>
      </c>
      <c r="AI262" t="s">
        <v>366</v>
      </c>
      <c r="AJ262">
        <v>1978</v>
      </c>
      <c r="AK262" s="154">
        <v>0.0427662037037037</v>
      </c>
      <c r="AL262" s="2">
        <f t="shared" si="60"/>
        <v>0.0036756513711820975</v>
      </c>
      <c r="AM262" s="13" t="s">
        <v>158</v>
      </c>
      <c r="AN262" s="43"/>
      <c r="AP262" t="s">
        <v>93</v>
      </c>
      <c r="AQ262">
        <v>1965</v>
      </c>
      <c r="AR262" s="4"/>
      <c r="AS262" s="13" t="s">
        <v>2221</v>
      </c>
      <c r="AV262" s="254">
        <v>252</v>
      </c>
      <c r="AW262" s="248" t="s">
        <v>1269</v>
      </c>
      <c r="AX262" s="268" t="s">
        <v>1503</v>
      </c>
      <c r="AY262" s="248" t="s">
        <v>1219</v>
      </c>
      <c r="AZ262" s="255">
        <v>0.040879629629629634</v>
      </c>
      <c r="BA262" s="259">
        <f t="shared" si="59"/>
        <v>0.0034865355760878153</v>
      </c>
      <c r="BB262" s="260"/>
      <c r="BC262" s="260"/>
      <c r="BM262" s="24"/>
      <c r="BN262" s="24"/>
      <c r="BO262" s="24"/>
      <c r="BP262" s="24"/>
      <c r="BQ262" s="24"/>
      <c r="BR262" s="24"/>
      <c r="BS262" s="24"/>
      <c r="BT262" s="279">
        <v>258</v>
      </c>
      <c r="BU262" s="280" t="s">
        <v>1908</v>
      </c>
      <c r="BV262" s="280" t="s">
        <v>1835</v>
      </c>
      <c r="BW262" s="280" t="s">
        <v>158</v>
      </c>
      <c r="BX262" s="281">
        <v>0.01826388888888889</v>
      </c>
      <c r="BY262" s="77">
        <f t="shared" si="58"/>
        <v>0.0037212487548673365</v>
      </c>
      <c r="BZ262" s="77">
        <f aca="true" t="shared" si="63" ref="BZ262:BZ325">BY262*1.0353615</f>
        <v>0.003852837692712578</v>
      </c>
      <c r="CA262" s="77">
        <f aca="true" t="shared" si="64" ref="CA262:CA325">BZ262*11.725</f>
        <v>0.04517452194705497</v>
      </c>
      <c r="CB262" s="4">
        <f aca="true" t="shared" si="65" ref="CB262:CB325">CA262*1.025</f>
        <v>0.04630388499573134</v>
      </c>
      <c r="CC262" s="2">
        <f aca="true" t="shared" si="66" ref="CC262:CC325">CB262/11.725</f>
        <v>0.0039491586350303915</v>
      </c>
    </row>
    <row r="263" spans="1:81" ht="12.75">
      <c r="A263" s="43"/>
      <c r="B263" s="43"/>
      <c r="C263" s="43"/>
      <c r="D263" s="43"/>
      <c r="E263" s="43"/>
      <c r="F263" s="43"/>
      <c r="G263" s="43"/>
      <c r="H263" s="43"/>
      <c r="I263" s="11"/>
      <c r="J263" s="43"/>
      <c r="K263" s="43"/>
      <c r="L263" s="43"/>
      <c r="P263" s="11"/>
      <c r="R263" s="156"/>
      <c r="T263" s="5"/>
      <c r="U263" s="5"/>
      <c r="AA263" s="5"/>
      <c r="AE263" s="89"/>
      <c r="AF263" s="89"/>
      <c r="AG263" s="100"/>
      <c r="AH263">
        <v>224</v>
      </c>
      <c r="AI263" s="47" t="s">
        <v>755</v>
      </c>
      <c r="AJ263" s="47">
        <v>1988</v>
      </c>
      <c r="AK263" s="154">
        <v>0.04288194444444444</v>
      </c>
      <c r="AL263" s="2">
        <f t="shared" si="60"/>
        <v>0.0036855990068280567</v>
      </c>
      <c r="AM263" s="13" t="s">
        <v>169</v>
      </c>
      <c r="AN263" s="43"/>
      <c r="AP263" t="s">
        <v>95</v>
      </c>
      <c r="AR263" s="4"/>
      <c r="AS263" s="13" t="s">
        <v>2221</v>
      </c>
      <c r="AV263" s="254">
        <v>253</v>
      </c>
      <c r="AW263" s="248" t="s">
        <v>1237</v>
      </c>
      <c r="AX263" s="248" t="s">
        <v>1504</v>
      </c>
      <c r="AY263" s="248" t="s">
        <v>158</v>
      </c>
      <c r="AZ263" s="255">
        <v>0.04097222222222222</v>
      </c>
      <c r="BA263" s="259">
        <f t="shared" si="59"/>
        <v>0.003494432598910211</v>
      </c>
      <c r="BB263" s="260"/>
      <c r="BC263" s="260"/>
      <c r="BM263" s="24"/>
      <c r="BN263" s="24"/>
      <c r="BO263" s="24"/>
      <c r="BP263" s="24"/>
      <c r="BQ263" s="24"/>
      <c r="BR263" s="24"/>
      <c r="BS263" s="24"/>
      <c r="BT263" s="279">
        <v>258</v>
      </c>
      <c r="BU263" s="280" t="s">
        <v>1908</v>
      </c>
      <c r="BV263" s="280" t="s">
        <v>1834</v>
      </c>
      <c r="BW263" s="280" t="s">
        <v>158</v>
      </c>
      <c r="BX263" s="281">
        <v>0.01826388888888889</v>
      </c>
      <c r="BY263" s="77">
        <f t="shared" si="58"/>
        <v>0.0037212487548673365</v>
      </c>
      <c r="BZ263" s="77">
        <f t="shared" si="63"/>
        <v>0.003852837692712578</v>
      </c>
      <c r="CA263" s="77">
        <f t="shared" si="64"/>
        <v>0.04517452194705497</v>
      </c>
      <c r="CB263" s="4">
        <f t="shared" si="65"/>
        <v>0.04630388499573134</v>
      </c>
      <c r="CC263" s="2">
        <f t="shared" si="66"/>
        <v>0.0039491586350303915</v>
      </c>
    </row>
    <row r="264" spans="1:81" ht="25.5">
      <c r="A264" s="43"/>
      <c r="B264" s="43"/>
      <c r="C264" s="43"/>
      <c r="D264" s="43"/>
      <c r="E264" s="43"/>
      <c r="F264" s="43"/>
      <c r="G264" s="43"/>
      <c r="H264" s="43"/>
      <c r="I264" s="11"/>
      <c r="J264" s="43"/>
      <c r="K264" s="43"/>
      <c r="L264" s="43"/>
      <c r="P264" s="11"/>
      <c r="R264" s="156"/>
      <c r="T264" s="5"/>
      <c r="U264" s="5"/>
      <c r="AA264" s="5"/>
      <c r="AE264" s="89"/>
      <c r="AF264" s="89"/>
      <c r="AG264" s="100"/>
      <c r="AH264">
        <v>225</v>
      </c>
      <c r="AI264" t="s">
        <v>11</v>
      </c>
      <c r="AJ264">
        <v>1943</v>
      </c>
      <c r="AK264" s="154">
        <v>0.04293981481481481</v>
      </c>
      <c r="AL264" s="2">
        <f t="shared" si="60"/>
        <v>0.0036905728246510367</v>
      </c>
      <c r="AM264" s="13" t="s">
        <v>161</v>
      </c>
      <c r="AN264" s="43"/>
      <c r="AP264" t="s">
        <v>96</v>
      </c>
      <c r="AR264" s="4"/>
      <c r="AS264" s="13" t="s">
        <v>2194</v>
      </c>
      <c r="AV264" s="254">
        <v>254</v>
      </c>
      <c r="AW264" s="269" t="s">
        <v>1371</v>
      </c>
      <c r="AX264" s="268" t="s">
        <v>1505</v>
      </c>
      <c r="AY264" s="248" t="s">
        <v>1374</v>
      </c>
      <c r="AZ264" s="255">
        <v>0.0410300925925926</v>
      </c>
      <c r="BA264" s="259">
        <f t="shared" si="59"/>
        <v>0.0034993682381742088</v>
      </c>
      <c r="BB264" s="260"/>
      <c r="BC264" s="260"/>
      <c r="BM264" s="24"/>
      <c r="BN264" s="24"/>
      <c r="BO264" s="24"/>
      <c r="BP264" s="24"/>
      <c r="BQ264" s="24"/>
      <c r="BR264" s="24"/>
      <c r="BS264" s="24"/>
      <c r="BT264" s="279">
        <v>260</v>
      </c>
      <c r="BU264" s="280" t="s">
        <v>1909</v>
      </c>
      <c r="BV264" s="280" t="s">
        <v>1971</v>
      </c>
      <c r="BW264" s="280" t="s">
        <v>158</v>
      </c>
      <c r="BX264" s="281">
        <v>0.018287037037037036</v>
      </c>
      <c r="BY264" s="77">
        <f t="shared" si="58"/>
        <v>0.003725965166470463</v>
      </c>
      <c r="BZ264" s="77">
        <f t="shared" si="63"/>
        <v>0.003857720883704609</v>
      </c>
      <c r="CA264" s="77">
        <f t="shared" si="64"/>
        <v>0.045231777361436534</v>
      </c>
      <c r="CB264" s="4">
        <f t="shared" si="65"/>
        <v>0.04636257179547244</v>
      </c>
      <c r="CC264" s="2">
        <f t="shared" si="66"/>
        <v>0.003954163905797224</v>
      </c>
    </row>
    <row r="265" spans="1:81" ht="25.5">
      <c r="A265" s="43"/>
      <c r="B265" s="43"/>
      <c r="C265" s="43"/>
      <c r="D265" s="43"/>
      <c r="E265" s="43"/>
      <c r="F265" s="43"/>
      <c r="G265" s="43"/>
      <c r="H265" s="43"/>
      <c r="I265" s="11"/>
      <c r="J265" s="43"/>
      <c r="K265" s="43"/>
      <c r="L265" s="43"/>
      <c r="P265" s="11"/>
      <c r="R265" s="156"/>
      <c r="T265" s="5"/>
      <c r="U265" s="5"/>
      <c r="AA265" s="5"/>
      <c r="AE265" s="89"/>
      <c r="AF265" s="89"/>
      <c r="AG265" s="100"/>
      <c r="AH265">
        <v>226</v>
      </c>
      <c r="AI265" t="s">
        <v>116</v>
      </c>
      <c r="AJ265">
        <v>1975</v>
      </c>
      <c r="AK265" s="154">
        <v>0.04313657407407407</v>
      </c>
      <c r="AL265" s="2">
        <f t="shared" si="60"/>
        <v>0.0037074838052491683</v>
      </c>
      <c r="AM265" s="13" t="s">
        <v>275</v>
      </c>
      <c r="AN265" s="43"/>
      <c r="AP265" t="s">
        <v>97</v>
      </c>
      <c r="AR265" s="4"/>
      <c r="AS265" s="13" t="s">
        <v>2221</v>
      </c>
      <c r="AV265" s="254">
        <v>255</v>
      </c>
      <c r="AW265" s="248" t="s">
        <v>1269</v>
      </c>
      <c r="AX265" s="248" t="s">
        <v>1506</v>
      </c>
      <c r="AY265" s="248" t="s">
        <v>1291</v>
      </c>
      <c r="AZ265" s="255">
        <v>0.04111111111111111</v>
      </c>
      <c r="BA265" s="259">
        <f t="shared" si="59"/>
        <v>0.003506278133143805</v>
      </c>
      <c r="BB265" s="260"/>
      <c r="BC265" s="260"/>
      <c r="BM265" s="24"/>
      <c r="BN265" s="24"/>
      <c r="BO265" s="24"/>
      <c r="BP265" s="24"/>
      <c r="BQ265" s="24"/>
      <c r="BR265" s="24"/>
      <c r="BS265" s="24"/>
      <c r="BT265" s="279">
        <v>261</v>
      </c>
      <c r="BU265" s="280" t="s">
        <v>1908</v>
      </c>
      <c r="BV265" s="280" t="s">
        <v>1836</v>
      </c>
      <c r="BW265" s="280" t="s">
        <v>158</v>
      </c>
      <c r="BX265" s="281">
        <v>0.018310185185185186</v>
      </c>
      <c r="BY265" s="77">
        <f aca="true" t="shared" si="67" ref="BY265:BY328">BX265/4.908</f>
        <v>0.003730681578073591</v>
      </c>
      <c r="BZ265" s="77">
        <f t="shared" si="63"/>
        <v>0.0038626040746966408</v>
      </c>
      <c r="CA265" s="77">
        <f t="shared" si="64"/>
        <v>0.04528903277581811</v>
      </c>
      <c r="CB265" s="4">
        <f t="shared" si="65"/>
        <v>0.04642125859521356</v>
      </c>
      <c r="CC265" s="2">
        <f t="shared" si="66"/>
        <v>0.003959169176564056</v>
      </c>
    </row>
    <row r="266" spans="1:81" ht="25.5">
      <c r="A266" s="43"/>
      <c r="B266" s="43"/>
      <c r="C266" s="43"/>
      <c r="D266" s="43"/>
      <c r="E266" s="43"/>
      <c r="F266" s="43"/>
      <c r="G266" s="43"/>
      <c r="H266" s="43"/>
      <c r="I266" s="11"/>
      <c r="J266" s="43"/>
      <c r="K266" s="43"/>
      <c r="L266" s="43"/>
      <c r="P266" s="11"/>
      <c r="R266" s="156"/>
      <c r="T266" s="5"/>
      <c r="U266" s="5"/>
      <c r="AA266" s="5"/>
      <c r="AE266" s="89"/>
      <c r="AF266" s="89"/>
      <c r="AG266" s="100"/>
      <c r="AH266">
        <v>227</v>
      </c>
      <c r="AI266" t="s">
        <v>367</v>
      </c>
      <c r="AJ266">
        <v>1942</v>
      </c>
      <c r="AK266" s="154">
        <v>0.04320601851851852</v>
      </c>
      <c r="AL266" s="2">
        <f t="shared" si="60"/>
        <v>0.0037134523866367442</v>
      </c>
      <c r="AM266" s="13" t="s">
        <v>161</v>
      </c>
      <c r="AN266" s="43"/>
      <c r="AP266" t="s">
        <v>98</v>
      </c>
      <c r="AR266" s="4"/>
      <c r="AS266" s="13" t="s">
        <v>49</v>
      </c>
      <c r="AV266" s="254">
        <v>256</v>
      </c>
      <c r="AW266" s="248" t="s">
        <v>1237</v>
      </c>
      <c r="AX266" s="282" t="s">
        <v>682</v>
      </c>
      <c r="AY266" s="248" t="s">
        <v>1256</v>
      </c>
      <c r="AZ266" s="255">
        <v>0.04116898148148148</v>
      </c>
      <c r="BA266" s="259">
        <f t="shared" si="59"/>
        <v>0.0035112137724078022</v>
      </c>
      <c r="BB266" s="260"/>
      <c r="BC266" s="260"/>
      <c r="BM266" s="24"/>
      <c r="BN266" s="24"/>
      <c r="BO266" s="24"/>
      <c r="BP266" s="24"/>
      <c r="BQ266" s="24"/>
      <c r="BR266" s="24"/>
      <c r="BS266" s="24"/>
      <c r="BT266" s="279">
        <v>262</v>
      </c>
      <c r="BU266" s="280" t="s">
        <v>1908</v>
      </c>
      <c r="BV266" s="317" t="s">
        <v>1837</v>
      </c>
      <c r="BW266" s="280" t="s">
        <v>1722</v>
      </c>
      <c r="BX266" s="281">
        <v>0.018333333333333333</v>
      </c>
      <c r="BY266" s="77">
        <f t="shared" si="67"/>
        <v>0.003735397989676718</v>
      </c>
      <c r="BZ266" s="77">
        <f t="shared" si="63"/>
        <v>0.0038674872656886713</v>
      </c>
      <c r="CA266" s="77">
        <f t="shared" si="64"/>
        <v>0.04534628819019967</v>
      </c>
      <c r="CB266" s="4">
        <f t="shared" si="65"/>
        <v>0.046479945394954654</v>
      </c>
      <c r="CC266" s="2">
        <f t="shared" si="66"/>
        <v>0.003964174447330888</v>
      </c>
    </row>
    <row r="267" spans="1:81" ht="12.75">
      <c r="A267" s="43"/>
      <c r="B267" s="43"/>
      <c r="C267" s="43"/>
      <c r="D267" s="43"/>
      <c r="E267" s="43"/>
      <c r="F267" s="43"/>
      <c r="G267" s="43"/>
      <c r="H267" s="43"/>
      <c r="I267" s="11"/>
      <c r="J267" s="43"/>
      <c r="K267" s="43"/>
      <c r="L267" s="43"/>
      <c r="P267" s="11"/>
      <c r="R267" s="156"/>
      <c r="T267" s="5"/>
      <c r="U267" s="5"/>
      <c r="AA267" s="5"/>
      <c r="AE267" s="89"/>
      <c r="AF267" s="89"/>
      <c r="AG267" s="100"/>
      <c r="AH267">
        <v>228</v>
      </c>
      <c r="AI267" t="s">
        <v>368</v>
      </c>
      <c r="AJ267">
        <v>1985</v>
      </c>
      <c r="AK267" s="154">
        <v>0.04329861111111111</v>
      </c>
      <c r="AL267" s="2">
        <f t="shared" si="60"/>
        <v>0.0037214104951535116</v>
      </c>
      <c r="AM267" s="13" t="s">
        <v>193</v>
      </c>
      <c r="AN267" s="43"/>
      <c r="AP267" t="s">
        <v>99</v>
      </c>
      <c r="AR267" s="4"/>
      <c r="AS267" s="13" t="s">
        <v>2194</v>
      </c>
      <c r="AV267" s="254">
        <v>257</v>
      </c>
      <c r="AW267" s="248" t="s">
        <v>1208</v>
      </c>
      <c r="AX267" s="248" t="s">
        <v>1507</v>
      </c>
      <c r="AY267" s="248" t="s">
        <v>158</v>
      </c>
      <c r="AZ267" s="255">
        <v>0.041192129629629634</v>
      </c>
      <c r="BA267" s="259">
        <f t="shared" si="59"/>
        <v>0.003513188028113402</v>
      </c>
      <c r="BB267" s="260"/>
      <c r="BC267" s="260"/>
      <c r="BM267" s="24"/>
      <c r="BN267" s="24"/>
      <c r="BO267" s="24"/>
      <c r="BP267" s="24"/>
      <c r="BQ267" s="24"/>
      <c r="BR267" s="24"/>
      <c r="BS267" s="24"/>
      <c r="BT267" s="279">
        <v>263</v>
      </c>
      <c r="BU267" s="280" t="s">
        <v>1909</v>
      </c>
      <c r="BV267" s="315" t="s">
        <v>1972</v>
      </c>
      <c r="BW267" s="280" t="s">
        <v>1236</v>
      </c>
      <c r="BX267" s="281">
        <v>0.01834490740740741</v>
      </c>
      <c r="BY267" s="77">
        <f t="shared" si="67"/>
        <v>0.003737756195478282</v>
      </c>
      <c r="BZ267" s="77">
        <f t="shared" si="63"/>
        <v>0.0038699288611846877</v>
      </c>
      <c r="CA267" s="77">
        <f t="shared" si="64"/>
        <v>0.04537491589739046</v>
      </c>
      <c r="CB267" s="4">
        <f t="shared" si="65"/>
        <v>0.04650928879482522</v>
      </c>
      <c r="CC267" s="2">
        <f t="shared" si="66"/>
        <v>0.003966677082714305</v>
      </c>
    </row>
    <row r="268" spans="1:81" ht="12.75">
      <c r="A268" s="43"/>
      <c r="B268" s="43"/>
      <c r="C268" s="43"/>
      <c r="D268" s="43"/>
      <c r="E268" s="43"/>
      <c r="F268" s="43"/>
      <c r="G268" s="43"/>
      <c r="H268" s="43"/>
      <c r="I268" s="11"/>
      <c r="J268" s="43"/>
      <c r="K268" s="43"/>
      <c r="L268" s="43"/>
      <c r="P268" s="11"/>
      <c r="R268" s="156"/>
      <c r="T268" s="5"/>
      <c r="U268" s="5"/>
      <c r="AA268" s="5"/>
      <c r="AE268" s="89"/>
      <c r="AF268" s="89"/>
      <c r="AG268" s="100"/>
      <c r="AH268">
        <v>229</v>
      </c>
      <c r="AI268" s="3" t="s">
        <v>369</v>
      </c>
      <c r="AJ268">
        <v>1962</v>
      </c>
      <c r="AK268" s="154">
        <v>0.043472222222222225</v>
      </c>
      <c r="AL268" s="2">
        <f t="shared" si="60"/>
        <v>0.0037363319486224517</v>
      </c>
      <c r="AM268" s="13" t="s">
        <v>339</v>
      </c>
      <c r="AN268" s="43"/>
      <c r="AP268" t="s">
        <v>100</v>
      </c>
      <c r="AQ268">
        <v>1961</v>
      </c>
      <c r="AR268" s="4"/>
      <c r="AS268" s="13" t="s">
        <v>2238</v>
      </c>
      <c r="AV268" s="254">
        <v>258</v>
      </c>
      <c r="AW268" s="248" t="s">
        <v>1221</v>
      </c>
      <c r="AX268" s="248" t="s">
        <v>1508</v>
      </c>
      <c r="AY268" s="248" t="s">
        <v>1436</v>
      </c>
      <c r="AZ268" s="255">
        <v>0.04120370370370371</v>
      </c>
      <c r="BA268" s="259">
        <f aca="true" t="shared" si="68" ref="BA268:BA331">AZ268/11.725</f>
        <v>0.0035141751559662013</v>
      </c>
      <c r="BB268" s="260"/>
      <c r="BC268" s="260"/>
      <c r="BM268" s="24"/>
      <c r="BN268" s="24"/>
      <c r="BO268" s="24"/>
      <c r="BP268" s="24"/>
      <c r="BQ268" s="24"/>
      <c r="BR268" s="24"/>
      <c r="BS268" s="24"/>
      <c r="BT268" s="279">
        <v>264</v>
      </c>
      <c r="BU268" s="280" t="s">
        <v>1909</v>
      </c>
      <c r="BV268" s="315" t="s">
        <v>1973</v>
      </c>
      <c r="BW268" s="280" t="s">
        <v>1236</v>
      </c>
      <c r="BX268" s="281">
        <v>0.018368055555555554</v>
      </c>
      <c r="BY268" s="77">
        <f t="shared" si="67"/>
        <v>0.0037424726070814083</v>
      </c>
      <c r="BZ268" s="77">
        <f t="shared" si="63"/>
        <v>0.003874812052176718</v>
      </c>
      <c r="CA268" s="77">
        <f t="shared" si="64"/>
        <v>0.04543217131177202</v>
      </c>
      <c r="CB268" s="4">
        <f t="shared" si="65"/>
        <v>0.04656797559456632</v>
      </c>
      <c r="CC268" s="2">
        <f t="shared" si="66"/>
        <v>0.003971682353481136</v>
      </c>
    </row>
    <row r="269" spans="1:81" ht="12.75">
      <c r="A269" s="43"/>
      <c r="B269" s="43"/>
      <c r="C269" s="43"/>
      <c r="D269" s="43"/>
      <c r="E269" s="43"/>
      <c r="F269" s="43"/>
      <c r="G269" s="43"/>
      <c r="H269" s="43"/>
      <c r="I269" s="11"/>
      <c r="J269" s="43"/>
      <c r="K269" s="43"/>
      <c r="L269" s="43"/>
      <c r="P269" s="11"/>
      <c r="R269" s="156"/>
      <c r="T269" s="5"/>
      <c r="U269" s="5"/>
      <c r="AA269" s="5"/>
      <c r="AE269" s="89"/>
      <c r="AF269" s="89"/>
      <c r="AG269" s="100"/>
      <c r="AH269">
        <v>230</v>
      </c>
      <c r="AI269" s="47" t="s">
        <v>370</v>
      </c>
      <c r="AJ269">
        <v>1956</v>
      </c>
      <c r="AK269" s="154">
        <v>0.04348379629629629</v>
      </c>
      <c r="AL269" s="2">
        <f t="shared" si="60"/>
        <v>0.003737326712187047</v>
      </c>
      <c r="AM269" s="13" t="s">
        <v>339</v>
      </c>
      <c r="AN269" s="43"/>
      <c r="AR269" s="4"/>
      <c r="AS269" s="13"/>
      <c r="AV269" s="254">
        <v>259</v>
      </c>
      <c r="AW269" s="248" t="s">
        <v>1237</v>
      </c>
      <c r="AX269" s="248" t="s">
        <v>1509</v>
      </c>
      <c r="AY269" s="248" t="s">
        <v>185</v>
      </c>
      <c r="AZ269" s="255">
        <v>0.04128472222222222</v>
      </c>
      <c r="BA269" s="259">
        <f t="shared" si="68"/>
        <v>0.0035210850509357974</v>
      </c>
      <c r="BB269" s="260"/>
      <c r="BC269" s="260"/>
      <c r="BM269" s="24"/>
      <c r="BN269" s="24"/>
      <c r="BO269" s="24"/>
      <c r="BP269" s="24"/>
      <c r="BQ269" s="24"/>
      <c r="BR269" s="24"/>
      <c r="BS269" s="24"/>
      <c r="BT269" s="279">
        <v>265</v>
      </c>
      <c r="BU269" s="280" t="s">
        <v>1908</v>
      </c>
      <c r="BV269" s="280" t="s">
        <v>1838</v>
      </c>
      <c r="BW269" s="280" t="s">
        <v>748</v>
      </c>
      <c r="BX269" s="281">
        <v>0.018379629629629628</v>
      </c>
      <c r="BY269" s="77">
        <f t="shared" si="67"/>
        <v>0.003744830812882972</v>
      </c>
      <c r="BZ269" s="77">
        <f t="shared" si="63"/>
        <v>0.0038772536476727334</v>
      </c>
      <c r="CA269" s="77">
        <f t="shared" si="64"/>
        <v>0.0454607990189628</v>
      </c>
      <c r="CB269" s="4">
        <f t="shared" si="65"/>
        <v>0.046597318994436865</v>
      </c>
      <c r="CC269" s="2">
        <f t="shared" si="66"/>
        <v>0.003974184988864551</v>
      </c>
    </row>
    <row r="270" spans="1:81" ht="12.75">
      <c r="A270" s="43"/>
      <c r="B270" s="43"/>
      <c r="C270" s="43"/>
      <c r="D270" s="43"/>
      <c r="E270" s="43"/>
      <c r="F270" s="43"/>
      <c r="G270" s="43"/>
      <c r="H270" s="43"/>
      <c r="I270" s="11"/>
      <c r="J270" s="43"/>
      <c r="K270" s="43"/>
      <c r="L270" s="43"/>
      <c r="P270" s="11"/>
      <c r="R270" s="156"/>
      <c r="T270" s="5"/>
      <c r="U270" s="5"/>
      <c r="AA270" s="5"/>
      <c r="AE270" s="89"/>
      <c r="AF270" s="89"/>
      <c r="AG270" s="100"/>
      <c r="AH270">
        <v>231</v>
      </c>
      <c r="AI270" t="s">
        <v>371</v>
      </c>
      <c r="AJ270">
        <v>1969</v>
      </c>
      <c r="AK270" s="154">
        <v>0.043576388888888894</v>
      </c>
      <c r="AL270" s="2">
        <f aca="true" t="shared" si="69" ref="AL270:AL326">AK270/11.635</f>
        <v>0.0037452848207038154</v>
      </c>
      <c r="AM270" s="13" t="s">
        <v>372</v>
      </c>
      <c r="AN270" s="43"/>
      <c r="AR270" s="4"/>
      <c r="AS270" s="13"/>
      <c r="AV270" s="254">
        <v>260</v>
      </c>
      <c r="AW270" s="248" t="s">
        <v>1237</v>
      </c>
      <c r="AX270" s="248" t="s">
        <v>1510</v>
      </c>
      <c r="AY270" s="248" t="s">
        <v>654</v>
      </c>
      <c r="AZ270" s="255">
        <v>0.04137731481481482</v>
      </c>
      <c r="BA270" s="259">
        <f t="shared" si="68"/>
        <v>0.0035289820737581935</v>
      </c>
      <c r="BB270" s="260"/>
      <c r="BC270" s="260"/>
      <c r="BM270" s="24"/>
      <c r="BN270" s="24"/>
      <c r="BO270" s="24"/>
      <c r="BP270" s="24"/>
      <c r="BQ270" s="24"/>
      <c r="BR270" s="24"/>
      <c r="BS270" s="24"/>
      <c r="BT270" s="279">
        <v>266</v>
      </c>
      <c r="BU270" s="280" t="s">
        <v>1909</v>
      </c>
      <c r="BV270" s="315" t="s">
        <v>1974</v>
      </c>
      <c r="BW270" s="280" t="s">
        <v>1217</v>
      </c>
      <c r="BX270" s="281">
        <v>0.018414351851851852</v>
      </c>
      <c r="BY270" s="77">
        <f t="shared" si="67"/>
        <v>0.003751905430287663</v>
      </c>
      <c r="BZ270" s="77">
        <f t="shared" si="63"/>
        <v>0.0038845784341607803</v>
      </c>
      <c r="CA270" s="77">
        <f t="shared" si="64"/>
        <v>0.04554668214053515</v>
      </c>
      <c r="CB270" s="4">
        <f t="shared" si="65"/>
        <v>0.04668534919404853</v>
      </c>
      <c r="CC270" s="2">
        <f t="shared" si="66"/>
        <v>0.0039816928950148</v>
      </c>
    </row>
    <row r="271" spans="1:81" ht="12.75">
      <c r="A271" s="43"/>
      <c r="B271" s="43"/>
      <c r="C271" s="43"/>
      <c r="D271" s="43"/>
      <c r="E271" s="43"/>
      <c r="F271" s="43"/>
      <c r="G271" s="43"/>
      <c r="H271" s="43"/>
      <c r="I271" s="11"/>
      <c r="J271" s="43"/>
      <c r="K271" s="43"/>
      <c r="L271" s="43"/>
      <c r="P271" s="11"/>
      <c r="R271" s="156"/>
      <c r="T271" s="5"/>
      <c r="U271" s="5"/>
      <c r="AA271" s="5"/>
      <c r="AE271" s="89"/>
      <c r="AF271" s="89"/>
      <c r="AG271" s="100"/>
      <c r="AH271">
        <v>232</v>
      </c>
      <c r="AI271" t="s">
        <v>373</v>
      </c>
      <c r="AJ271">
        <v>1992</v>
      </c>
      <c r="AK271" s="154">
        <v>0.043599537037037034</v>
      </c>
      <c r="AL271" s="2">
        <f t="shared" si="69"/>
        <v>0.003747274347833007</v>
      </c>
      <c r="AM271" s="13" t="s">
        <v>300</v>
      </c>
      <c r="AN271" s="43"/>
      <c r="AR271" s="4"/>
      <c r="AS271" s="13"/>
      <c r="AV271" s="254">
        <v>261</v>
      </c>
      <c r="AW271" s="248" t="s">
        <v>1237</v>
      </c>
      <c r="AX271" s="263" t="s">
        <v>1511</v>
      </c>
      <c r="AY271" s="248" t="s">
        <v>1229</v>
      </c>
      <c r="AZ271" s="255">
        <v>0.04141203703703704</v>
      </c>
      <c r="BA271" s="259">
        <f t="shared" si="68"/>
        <v>0.0035319434573165918</v>
      </c>
      <c r="BB271" s="260"/>
      <c r="BC271" s="260"/>
      <c r="BM271" s="24"/>
      <c r="BN271" s="24"/>
      <c r="BO271" s="24"/>
      <c r="BP271" s="24"/>
      <c r="BQ271" s="24"/>
      <c r="BR271" s="24"/>
      <c r="BS271" s="24"/>
      <c r="BT271" s="279">
        <v>267</v>
      </c>
      <c r="BU271" s="280" t="s">
        <v>1908</v>
      </c>
      <c r="BV271" s="263" t="s">
        <v>1839</v>
      </c>
      <c r="BW271" s="280" t="s">
        <v>1418</v>
      </c>
      <c r="BX271" s="281">
        <v>0.018425925925925925</v>
      </c>
      <c r="BY271" s="77">
        <f t="shared" si="67"/>
        <v>0.0037542636360892267</v>
      </c>
      <c r="BZ271" s="77">
        <f t="shared" si="63"/>
        <v>0.0038870200296567963</v>
      </c>
      <c r="CA271" s="77">
        <f t="shared" si="64"/>
        <v>0.04557530984772593</v>
      </c>
      <c r="CB271" s="4">
        <f t="shared" si="65"/>
        <v>0.046714692593919076</v>
      </c>
      <c r="CC271" s="2">
        <f t="shared" si="66"/>
        <v>0.003984195530398215</v>
      </c>
    </row>
    <row r="272" spans="1:81" ht="12.75">
      <c r="A272" s="43"/>
      <c r="B272" s="43"/>
      <c r="C272" s="43"/>
      <c r="D272" s="43"/>
      <c r="E272" s="43"/>
      <c r="F272" s="43"/>
      <c r="G272" s="43"/>
      <c r="H272" s="43"/>
      <c r="I272" s="11"/>
      <c r="J272" s="43"/>
      <c r="K272" s="43"/>
      <c r="L272" s="43"/>
      <c r="P272" s="11"/>
      <c r="R272" s="156"/>
      <c r="T272" s="5"/>
      <c r="U272" s="5"/>
      <c r="AA272" s="5"/>
      <c r="AE272" s="89"/>
      <c r="AF272" s="89"/>
      <c r="AG272" s="100"/>
      <c r="AH272">
        <v>233</v>
      </c>
      <c r="AN272" s="43"/>
      <c r="AP272" t="s">
        <v>124</v>
      </c>
      <c r="AR272" s="4"/>
      <c r="AS272" s="13"/>
      <c r="AV272" s="254">
        <v>262</v>
      </c>
      <c r="AW272" s="248" t="s">
        <v>1237</v>
      </c>
      <c r="AX272" s="248" t="s">
        <v>1512</v>
      </c>
      <c r="AY272" s="248" t="s">
        <v>1431</v>
      </c>
      <c r="AZ272" s="255">
        <v>0.04146990740740741</v>
      </c>
      <c r="BA272" s="259">
        <f t="shared" si="68"/>
        <v>0.003536879096580589</v>
      </c>
      <c r="BB272" s="260"/>
      <c r="BC272" s="260"/>
      <c r="BM272" s="24"/>
      <c r="BN272" s="24"/>
      <c r="BO272" s="24"/>
      <c r="BP272" s="24"/>
      <c r="BQ272" s="24"/>
      <c r="BR272" s="24"/>
      <c r="BS272" s="24"/>
      <c r="BT272" s="279">
        <v>268</v>
      </c>
      <c r="BU272" s="280" t="s">
        <v>1908</v>
      </c>
      <c r="BV272" s="280" t="s">
        <v>1840</v>
      </c>
      <c r="BW272" s="280" t="s">
        <v>1749</v>
      </c>
      <c r="BX272" s="281">
        <v>0.0184375</v>
      </c>
      <c r="BY272" s="77">
        <f t="shared" si="67"/>
        <v>0.00375662184189079</v>
      </c>
      <c r="BZ272" s="77">
        <f t="shared" si="63"/>
        <v>0.0038894616251528113</v>
      </c>
      <c r="CA272" s="77">
        <f t="shared" si="64"/>
        <v>0.045603937554916714</v>
      </c>
      <c r="CB272" s="4">
        <f t="shared" si="65"/>
        <v>0.04674403599378963</v>
      </c>
      <c r="CC272" s="2">
        <f t="shared" si="66"/>
        <v>0.003986698165781632</v>
      </c>
    </row>
    <row r="273" spans="1:81" ht="12.75">
      <c r="A273" s="43"/>
      <c r="B273" s="43"/>
      <c r="C273" s="43"/>
      <c r="D273" s="43"/>
      <c r="E273" s="43"/>
      <c r="F273" s="43"/>
      <c r="G273" s="43"/>
      <c r="H273" s="43"/>
      <c r="I273" s="11"/>
      <c r="J273" s="43"/>
      <c r="K273" s="43"/>
      <c r="L273" s="43"/>
      <c r="P273" s="11"/>
      <c r="R273" s="156"/>
      <c r="T273" s="5"/>
      <c r="U273" s="5"/>
      <c r="AA273" s="5"/>
      <c r="AE273" s="89"/>
      <c r="AF273" s="89"/>
      <c r="AG273" s="100"/>
      <c r="AH273">
        <v>234</v>
      </c>
      <c r="AI273" t="s">
        <v>35</v>
      </c>
      <c r="AJ273">
        <v>1961</v>
      </c>
      <c r="AK273" s="154">
        <v>0.04372685185185185</v>
      </c>
      <c r="AL273" s="2">
        <f t="shared" si="69"/>
        <v>0.0037582167470435624</v>
      </c>
      <c r="AM273" s="13" t="s">
        <v>353</v>
      </c>
      <c r="AN273" s="43"/>
      <c r="AR273" s="4"/>
      <c r="AS273" s="13"/>
      <c r="AV273" s="254">
        <v>263</v>
      </c>
      <c r="AW273" s="248" t="s">
        <v>1371</v>
      </c>
      <c r="AX273" s="248" t="s">
        <v>1513</v>
      </c>
      <c r="AY273" s="248" t="s">
        <v>1342</v>
      </c>
      <c r="AZ273" s="255">
        <v>0.0415162037037037</v>
      </c>
      <c r="BA273" s="259">
        <f t="shared" si="68"/>
        <v>0.003540827607991787</v>
      </c>
      <c r="BB273" s="260"/>
      <c r="BC273" s="260"/>
      <c r="BM273" s="24"/>
      <c r="BN273" s="24"/>
      <c r="BO273" s="24"/>
      <c r="BP273" s="24"/>
      <c r="BQ273" s="24"/>
      <c r="BR273" s="24"/>
      <c r="BS273" s="24"/>
      <c r="BT273" s="279">
        <v>269</v>
      </c>
      <c r="BU273" s="280" t="s">
        <v>1908</v>
      </c>
      <c r="BV273" s="280" t="s">
        <v>1842</v>
      </c>
      <c r="BW273" s="280" t="s">
        <v>1217</v>
      </c>
      <c r="BX273" s="281">
        <v>0.01855324074074074</v>
      </c>
      <c r="BY273" s="77">
        <f t="shared" si="67"/>
        <v>0.0037802038999064265</v>
      </c>
      <c r="BZ273" s="77">
        <f t="shared" si="63"/>
        <v>0.003913877580112968</v>
      </c>
      <c r="CA273" s="77">
        <f t="shared" si="64"/>
        <v>0.04589021462682454</v>
      </c>
      <c r="CB273" s="4">
        <f t="shared" si="65"/>
        <v>0.047037469992495154</v>
      </c>
      <c r="CC273" s="2">
        <f t="shared" si="66"/>
        <v>0.004011724519615792</v>
      </c>
    </row>
    <row r="274" spans="1:81" ht="12.75">
      <c r="A274" s="43"/>
      <c r="B274" s="43"/>
      <c r="C274" s="43"/>
      <c r="D274" s="43"/>
      <c r="E274" s="43"/>
      <c r="F274" s="43"/>
      <c r="G274" s="43"/>
      <c r="H274" s="43"/>
      <c r="I274" s="11"/>
      <c r="J274" s="43"/>
      <c r="K274" s="43"/>
      <c r="L274" s="43"/>
      <c r="P274" s="11"/>
      <c r="R274" s="156"/>
      <c r="T274" s="5"/>
      <c r="U274" s="5"/>
      <c r="AA274" s="5"/>
      <c r="AE274" s="89"/>
      <c r="AF274" s="89"/>
      <c r="AG274" s="100"/>
      <c r="AH274">
        <v>235</v>
      </c>
      <c r="AI274" s="3" t="s">
        <v>374</v>
      </c>
      <c r="AJ274">
        <v>1952</v>
      </c>
      <c r="AK274" s="154">
        <v>0.04380787037037037</v>
      </c>
      <c r="AL274" s="2">
        <f t="shared" si="69"/>
        <v>0.0037651800919957347</v>
      </c>
      <c r="AM274" s="13" t="s">
        <v>375</v>
      </c>
      <c r="AN274" s="43"/>
      <c r="AR274" s="4"/>
      <c r="AS274" s="13"/>
      <c r="AV274" s="254">
        <v>264</v>
      </c>
      <c r="AW274" s="248" t="s">
        <v>1237</v>
      </c>
      <c r="AX274" s="248" t="s">
        <v>1514</v>
      </c>
      <c r="AY274" s="248" t="s">
        <v>1389</v>
      </c>
      <c r="AZ274" s="255">
        <v>0.04159722222222222</v>
      </c>
      <c r="BA274" s="259">
        <f t="shared" si="68"/>
        <v>0.003547737502961384</v>
      </c>
      <c r="BB274" s="260"/>
      <c r="BC274" s="260"/>
      <c r="BM274" s="24"/>
      <c r="BN274" s="24"/>
      <c r="BO274" s="24"/>
      <c r="BP274" s="24"/>
      <c r="BQ274" s="24"/>
      <c r="BR274" s="24"/>
      <c r="BS274" s="24"/>
      <c r="BT274" s="279">
        <v>269</v>
      </c>
      <c r="BU274" s="280" t="s">
        <v>1908</v>
      </c>
      <c r="BV274" s="280" t="s">
        <v>1841</v>
      </c>
      <c r="BW274" s="280" t="s">
        <v>158</v>
      </c>
      <c r="BX274" s="281">
        <v>0.01855324074074074</v>
      </c>
      <c r="BY274" s="77">
        <f t="shared" si="67"/>
        <v>0.0037802038999064265</v>
      </c>
      <c r="BZ274" s="77">
        <f t="shared" si="63"/>
        <v>0.003913877580112968</v>
      </c>
      <c r="CA274" s="77">
        <f t="shared" si="64"/>
        <v>0.04589021462682454</v>
      </c>
      <c r="CB274" s="4">
        <f t="shared" si="65"/>
        <v>0.047037469992495154</v>
      </c>
      <c r="CC274" s="2">
        <f t="shared" si="66"/>
        <v>0.004011724519615792</v>
      </c>
    </row>
    <row r="275" spans="1:81" ht="12.75">
      <c r="A275" s="43"/>
      <c r="B275" s="43"/>
      <c r="C275" s="43"/>
      <c r="D275" s="43"/>
      <c r="E275" s="43"/>
      <c r="F275" s="43"/>
      <c r="G275" s="43"/>
      <c r="H275" s="43"/>
      <c r="I275" s="11"/>
      <c r="J275" s="43"/>
      <c r="K275" s="43"/>
      <c r="L275" s="43"/>
      <c r="P275" s="11"/>
      <c r="R275" s="156"/>
      <c r="T275" s="5"/>
      <c r="U275" s="5"/>
      <c r="AA275" s="5"/>
      <c r="AE275" s="89"/>
      <c r="AF275" s="89"/>
      <c r="AG275" s="100"/>
      <c r="AH275">
        <v>236</v>
      </c>
      <c r="AI275" s="46" t="s">
        <v>376</v>
      </c>
      <c r="AJ275">
        <v>1964</v>
      </c>
      <c r="AK275" s="154">
        <v>0.04402777777777778</v>
      </c>
      <c r="AL275" s="2">
        <f t="shared" si="69"/>
        <v>0.0037840805997230577</v>
      </c>
      <c r="AM275" s="13" t="s">
        <v>135</v>
      </c>
      <c r="AN275" s="43"/>
      <c r="AR275" s="4"/>
      <c r="AS275" s="13"/>
      <c r="AV275" s="254">
        <v>265</v>
      </c>
      <c r="AW275" s="248" t="s">
        <v>1237</v>
      </c>
      <c r="AX275" s="248" t="s">
        <v>1515</v>
      </c>
      <c r="AY275" s="248" t="s">
        <v>825</v>
      </c>
      <c r="AZ275" s="255">
        <v>0.041608796296296297</v>
      </c>
      <c r="BA275" s="259">
        <f t="shared" si="68"/>
        <v>0.003548724630814183</v>
      </c>
      <c r="BB275" s="260"/>
      <c r="BC275" s="260"/>
      <c r="BM275" s="24"/>
      <c r="BN275" s="24"/>
      <c r="BO275" s="24"/>
      <c r="BP275" s="24"/>
      <c r="BQ275" s="24"/>
      <c r="BR275" s="24"/>
      <c r="BS275" s="24"/>
      <c r="BT275" s="279">
        <v>271</v>
      </c>
      <c r="BU275" s="280" t="s">
        <v>1909</v>
      </c>
      <c r="BV275" s="280" t="s">
        <v>1975</v>
      </c>
      <c r="BW275" s="280" t="s">
        <v>158</v>
      </c>
      <c r="BX275" s="281">
        <v>0.018564814814814815</v>
      </c>
      <c r="BY275" s="77">
        <f t="shared" si="67"/>
        <v>0.00378256210570799</v>
      </c>
      <c r="BZ275" s="77">
        <f t="shared" si="63"/>
        <v>0.003916319175608983</v>
      </c>
      <c r="CA275" s="77">
        <f t="shared" si="64"/>
        <v>0.045918842334015324</v>
      </c>
      <c r="CB275" s="4">
        <f t="shared" si="65"/>
        <v>0.0470668133923657</v>
      </c>
      <c r="CC275" s="2">
        <f t="shared" si="66"/>
        <v>0.0040142271549992075</v>
      </c>
    </row>
    <row r="276" spans="1:81" ht="12.75">
      <c r="A276" s="43"/>
      <c r="B276" s="43"/>
      <c r="C276" s="43"/>
      <c r="D276" s="43"/>
      <c r="E276" s="43"/>
      <c r="F276" s="43"/>
      <c r="G276" s="43"/>
      <c r="H276" s="43"/>
      <c r="I276" s="11"/>
      <c r="J276" s="43"/>
      <c r="K276" s="43"/>
      <c r="L276" s="43"/>
      <c r="P276" s="11"/>
      <c r="R276" s="156"/>
      <c r="T276" s="5"/>
      <c r="U276" s="5"/>
      <c r="AA276" s="5"/>
      <c r="AE276" s="89"/>
      <c r="AF276" s="89"/>
      <c r="AG276" s="100"/>
      <c r="AH276">
        <v>237</v>
      </c>
      <c r="AI276" s="3" t="s">
        <v>115</v>
      </c>
      <c r="AJ276">
        <v>1954</v>
      </c>
      <c r="AK276" s="154">
        <v>0.04403935185185185</v>
      </c>
      <c r="AL276" s="2">
        <f t="shared" si="69"/>
        <v>0.0037850753632876536</v>
      </c>
      <c r="AM276" s="13" t="s">
        <v>377</v>
      </c>
      <c r="AN276" s="43"/>
      <c r="AR276" s="4"/>
      <c r="AS276" s="13"/>
      <c r="AV276" s="254">
        <v>266</v>
      </c>
      <c r="AW276" s="248" t="s">
        <v>1317</v>
      </c>
      <c r="AX276" s="269" t="s">
        <v>707</v>
      </c>
      <c r="AY276" s="248" t="s">
        <v>1271</v>
      </c>
      <c r="AZ276" s="255">
        <v>0.04175925925925925</v>
      </c>
      <c r="BA276" s="259">
        <f t="shared" si="68"/>
        <v>0.003561557292900576</v>
      </c>
      <c r="BB276" s="260"/>
      <c r="BC276" s="260"/>
      <c r="BM276" s="24"/>
      <c r="BN276" s="24"/>
      <c r="BO276" s="24"/>
      <c r="BP276" s="24"/>
      <c r="BQ276" s="24"/>
      <c r="BR276" s="24"/>
      <c r="BS276" s="24"/>
      <c r="BT276" s="279">
        <v>272</v>
      </c>
      <c r="BU276" s="280" t="s">
        <v>1908</v>
      </c>
      <c r="BV276" s="280" t="s">
        <v>819</v>
      </c>
      <c r="BW276" s="280" t="s">
        <v>1217</v>
      </c>
      <c r="BX276" s="281">
        <v>0.01857638888888889</v>
      </c>
      <c r="BY276" s="77">
        <f t="shared" si="67"/>
        <v>0.003784920311509553</v>
      </c>
      <c r="BZ276" s="77">
        <f t="shared" si="63"/>
        <v>0.003918760771104999</v>
      </c>
      <c r="CA276" s="77">
        <f t="shared" si="64"/>
        <v>0.04594747004120611</v>
      </c>
      <c r="CB276" s="4">
        <f t="shared" si="65"/>
        <v>0.04709615679223626</v>
      </c>
      <c r="CC276" s="2">
        <f t="shared" si="66"/>
        <v>0.004016729790382624</v>
      </c>
    </row>
    <row r="277" spans="1:81" ht="12.75">
      <c r="A277" s="43"/>
      <c r="B277" s="43"/>
      <c r="C277" s="43"/>
      <c r="D277" s="43"/>
      <c r="E277" s="43"/>
      <c r="F277" s="43"/>
      <c r="G277" s="43"/>
      <c r="H277" s="43"/>
      <c r="I277" s="11"/>
      <c r="J277" s="43"/>
      <c r="K277" s="43"/>
      <c r="L277" s="43"/>
      <c r="P277" s="11"/>
      <c r="R277" s="156"/>
      <c r="T277" s="5"/>
      <c r="U277" s="5"/>
      <c r="AA277" s="5"/>
      <c r="AE277" s="89"/>
      <c r="AF277" s="89"/>
      <c r="AG277" s="100"/>
      <c r="AH277">
        <v>238</v>
      </c>
      <c r="AI277" t="s">
        <v>63</v>
      </c>
      <c r="AJ277">
        <v>1964</v>
      </c>
      <c r="AK277" s="154">
        <v>0.04405092592592593</v>
      </c>
      <c r="AL277" s="2">
        <f t="shared" si="69"/>
        <v>0.0037860701268522504</v>
      </c>
      <c r="AM277" s="13" t="s">
        <v>378</v>
      </c>
      <c r="AN277" s="43"/>
      <c r="AR277" s="4"/>
      <c r="AS277" s="13"/>
      <c r="AV277" s="254">
        <v>267</v>
      </c>
      <c r="AW277" s="248" t="s">
        <v>1237</v>
      </c>
      <c r="AX277" s="248" t="s">
        <v>709</v>
      </c>
      <c r="AY277" s="248" t="s">
        <v>1210</v>
      </c>
      <c r="AZ277" s="255">
        <v>0.04179398148148148</v>
      </c>
      <c r="BA277" s="259">
        <f t="shared" si="68"/>
        <v>0.003564518676458975</v>
      </c>
      <c r="BB277" s="260"/>
      <c r="BC277" s="260"/>
      <c r="BM277" s="24"/>
      <c r="BN277" s="24"/>
      <c r="BO277" s="24"/>
      <c r="BP277" s="24"/>
      <c r="BQ277" s="24"/>
      <c r="BR277" s="24"/>
      <c r="BS277" s="24"/>
      <c r="BT277" s="279">
        <v>272</v>
      </c>
      <c r="BU277" s="280" t="s">
        <v>1909</v>
      </c>
      <c r="BV277" s="280" t="s">
        <v>1976</v>
      </c>
      <c r="BW277" s="280" t="s">
        <v>1217</v>
      </c>
      <c r="BX277" s="281">
        <v>0.01857638888888889</v>
      </c>
      <c r="BY277" s="77">
        <f t="shared" si="67"/>
        <v>0.003784920311509553</v>
      </c>
      <c r="BZ277" s="77">
        <f t="shared" si="63"/>
        <v>0.003918760771104999</v>
      </c>
      <c r="CA277" s="77">
        <f t="shared" si="64"/>
        <v>0.04594747004120611</v>
      </c>
      <c r="CB277" s="4">
        <f t="shared" si="65"/>
        <v>0.04709615679223626</v>
      </c>
      <c r="CC277" s="2">
        <f t="shared" si="66"/>
        <v>0.004016729790382624</v>
      </c>
    </row>
    <row r="278" spans="1:81" ht="12.75">
      <c r="A278" s="43"/>
      <c r="B278" s="43"/>
      <c r="C278" s="43"/>
      <c r="D278" s="43"/>
      <c r="E278" s="43"/>
      <c r="F278" s="43"/>
      <c r="G278" s="43"/>
      <c r="H278" s="43"/>
      <c r="I278" s="11"/>
      <c r="J278" s="43"/>
      <c r="K278" s="43"/>
      <c r="L278" s="43"/>
      <c r="P278" s="11"/>
      <c r="R278" s="156"/>
      <c r="T278" s="5"/>
      <c r="U278" s="5"/>
      <c r="AA278" s="5"/>
      <c r="AE278" s="89"/>
      <c r="AF278" s="89"/>
      <c r="AG278" s="100"/>
      <c r="AH278">
        <v>239</v>
      </c>
      <c r="AI278" s="47" t="s">
        <v>66</v>
      </c>
      <c r="AJ278">
        <v>1966</v>
      </c>
      <c r="AK278" s="154">
        <v>0.0440625</v>
      </c>
      <c r="AL278" s="2">
        <f t="shared" si="69"/>
        <v>0.0037870648904168454</v>
      </c>
      <c r="AM278" s="13" t="s">
        <v>379</v>
      </c>
      <c r="AN278" s="43"/>
      <c r="AR278" s="4"/>
      <c r="AS278" s="13"/>
      <c r="AV278" s="254">
        <v>268</v>
      </c>
      <c r="AW278" s="248" t="s">
        <v>1221</v>
      </c>
      <c r="AX278" s="248" t="s">
        <v>1516</v>
      </c>
      <c r="AY278" s="248" t="s">
        <v>1451</v>
      </c>
      <c r="AZ278" s="255">
        <v>0.04196759259259259</v>
      </c>
      <c r="BA278" s="259">
        <f t="shared" si="68"/>
        <v>0.0035793255942509674</v>
      </c>
      <c r="BB278" s="260"/>
      <c r="BC278" s="260"/>
      <c r="BM278" s="24"/>
      <c r="BN278" s="24"/>
      <c r="BO278" s="24"/>
      <c r="BP278" s="24"/>
      <c r="BQ278" s="24"/>
      <c r="BR278" s="24"/>
      <c r="BS278" s="24"/>
      <c r="BT278" s="279">
        <v>274</v>
      </c>
      <c r="BU278" s="280" t="s">
        <v>1909</v>
      </c>
      <c r="BV278" s="280" t="s">
        <v>1977</v>
      </c>
      <c r="BW278" s="280" t="s">
        <v>1217</v>
      </c>
      <c r="BX278" s="281">
        <v>0.018587962962962962</v>
      </c>
      <c r="BY278" s="77">
        <f t="shared" si="67"/>
        <v>0.003787278517311117</v>
      </c>
      <c r="BZ278" s="77">
        <f t="shared" si="63"/>
        <v>0.003921202366601014</v>
      </c>
      <c r="CA278" s="77">
        <f t="shared" si="64"/>
        <v>0.04597609774839689</v>
      </c>
      <c r="CB278" s="4">
        <f t="shared" si="65"/>
        <v>0.0471255001921068</v>
      </c>
      <c r="CC278" s="2">
        <f t="shared" si="66"/>
        <v>0.004019232425766039</v>
      </c>
    </row>
    <row r="279" spans="1:81" ht="12.75">
      <c r="A279" s="43"/>
      <c r="B279" s="43"/>
      <c r="C279" s="43"/>
      <c r="D279" s="43"/>
      <c r="E279" s="43"/>
      <c r="F279" s="43"/>
      <c r="G279" s="43"/>
      <c r="H279" s="43"/>
      <c r="I279" s="11"/>
      <c r="J279" s="43"/>
      <c r="K279" s="43"/>
      <c r="L279" s="43"/>
      <c r="P279" s="11"/>
      <c r="R279" s="156"/>
      <c r="T279" s="5"/>
      <c r="U279" s="5"/>
      <c r="AA279" s="5"/>
      <c r="AE279" s="89"/>
      <c r="AF279" s="89"/>
      <c r="AG279" s="100"/>
      <c r="AH279">
        <v>240</v>
      </c>
      <c r="AI279" t="s">
        <v>380</v>
      </c>
      <c r="AJ279">
        <v>1983</v>
      </c>
      <c r="AK279" s="154">
        <v>0.04414351851851852</v>
      </c>
      <c r="AL279" s="2">
        <f t="shared" si="69"/>
        <v>0.0037940282353690177</v>
      </c>
      <c r="AM279" s="13" t="s">
        <v>381</v>
      </c>
      <c r="AN279" s="43"/>
      <c r="AR279" s="4"/>
      <c r="AS279" s="13"/>
      <c r="AV279" s="254">
        <v>269</v>
      </c>
      <c r="AW279" s="248" t="s">
        <v>1237</v>
      </c>
      <c r="AX279" s="248" t="s">
        <v>1517</v>
      </c>
      <c r="AY279" s="248" t="s">
        <v>158</v>
      </c>
      <c r="AZ279" s="255">
        <v>0.041990740740740745</v>
      </c>
      <c r="BA279" s="259">
        <f t="shared" si="68"/>
        <v>0.003581299849956567</v>
      </c>
      <c r="BB279" s="260"/>
      <c r="BC279" s="260"/>
      <c r="BM279" s="24"/>
      <c r="BN279" s="24"/>
      <c r="BO279" s="24"/>
      <c r="BP279" s="24"/>
      <c r="BQ279" s="24"/>
      <c r="BR279" s="24"/>
      <c r="BS279" s="24"/>
      <c r="BT279" s="279">
        <v>275</v>
      </c>
      <c r="BU279" s="280" t="s">
        <v>1909</v>
      </c>
      <c r="BV279" s="280" t="s">
        <v>1978</v>
      </c>
      <c r="BW279" s="280" t="s">
        <v>1217</v>
      </c>
      <c r="BX279" s="281">
        <v>0.018703703703703705</v>
      </c>
      <c r="BY279" s="77">
        <f t="shared" si="67"/>
        <v>0.003810860575326753</v>
      </c>
      <c r="BZ279" s="77">
        <f t="shared" si="63"/>
        <v>0.00394561832156117</v>
      </c>
      <c r="CA279" s="77">
        <f t="shared" si="64"/>
        <v>0.046262374820304715</v>
      </c>
      <c r="CB279" s="4">
        <f t="shared" si="65"/>
        <v>0.04741893419081233</v>
      </c>
      <c r="CC279" s="2">
        <f t="shared" si="66"/>
        <v>0.004044258779600199</v>
      </c>
    </row>
    <row r="280" spans="1:81" ht="12.75">
      <c r="A280" s="43"/>
      <c r="B280" s="43"/>
      <c r="C280" s="43"/>
      <c r="D280" s="43"/>
      <c r="E280" s="43"/>
      <c r="F280" s="43"/>
      <c r="G280" s="43"/>
      <c r="H280" s="43"/>
      <c r="I280" s="11"/>
      <c r="J280" s="43"/>
      <c r="K280" s="43"/>
      <c r="L280" s="43"/>
      <c r="P280" s="11"/>
      <c r="R280" s="156"/>
      <c r="T280" s="5"/>
      <c r="U280" s="5"/>
      <c r="AA280" s="5"/>
      <c r="AE280" s="89"/>
      <c r="AF280" s="89"/>
      <c r="AG280" s="100"/>
      <c r="AH280">
        <v>241</v>
      </c>
      <c r="AI280" s="47" t="s">
        <v>382</v>
      </c>
      <c r="AJ280">
        <v>1987</v>
      </c>
      <c r="AK280" s="154">
        <v>0.044270833333333336</v>
      </c>
      <c r="AL280" s="2">
        <f t="shared" si="69"/>
        <v>0.0038049706345795733</v>
      </c>
      <c r="AM280" s="13" t="s">
        <v>171</v>
      </c>
      <c r="AN280" s="43"/>
      <c r="AR280" s="4"/>
      <c r="AS280" s="13"/>
      <c r="AU280" t="s">
        <v>94</v>
      </c>
      <c r="AV280" s="254">
        <v>270</v>
      </c>
      <c r="AW280" s="248" t="s">
        <v>1221</v>
      </c>
      <c r="AX280" s="248" t="s">
        <v>1518</v>
      </c>
      <c r="AY280" s="248" t="s">
        <v>183</v>
      </c>
      <c r="AZ280" s="255">
        <v>0.04203703703703704</v>
      </c>
      <c r="BA280" s="259">
        <f t="shared" si="68"/>
        <v>0.003585248361367765</v>
      </c>
      <c r="BB280" s="260"/>
      <c r="BC280" s="260"/>
      <c r="BM280" s="24"/>
      <c r="BN280" s="24"/>
      <c r="BO280" s="24"/>
      <c r="BP280" s="24"/>
      <c r="BQ280" s="24"/>
      <c r="BR280" s="24"/>
      <c r="BS280" s="24"/>
      <c r="BT280" s="279">
        <v>276</v>
      </c>
      <c r="BU280" s="280" t="s">
        <v>1908</v>
      </c>
      <c r="BV280" s="280" t="s">
        <v>1843</v>
      </c>
      <c r="BW280" s="280" t="s">
        <v>158</v>
      </c>
      <c r="BX280" s="281">
        <v>0.01880787037037037</v>
      </c>
      <c r="BY280" s="77">
        <f t="shared" si="67"/>
        <v>0.003832084427540825</v>
      </c>
      <c r="BZ280" s="77">
        <f t="shared" si="63"/>
        <v>0.003967592681025311</v>
      </c>
      <c r="CA280" s="77">
        <f t="shared" si="64"/>
        <v>0.04652002418502177</v>
      </c>
      <c r="CB280" s="4">
        <f t="shared" si="65"/>
        <v>0.04768302478964731</v>
      </c>
      <c r="CC280" s="2">
        <f t="shared" si="66"/>
        <v>0.004066782498050943</v>
      </c>
    </row>
    <row r="281" spans="1:81" ht="12.75">
      <c r="A281" s="43"/>
      <c r="B281" s="43"/>
      <c r="C281" s="43"/>
      <c r="D281" s="43"/>
      <c r="E281" s="43"/>
      <c r="F281" s="43"/>
      <c r="G281" s="43"/>
      <c r="H281" s="43"/>
      <c r="I281" s="11"/>
      <c r="J281" s="43"/>
      <c r="K281" s="43"/>
      <c r="L281" s="43"/>
      <c r="P281" s="11"/>
      <c r="R281" s="156"/>
      <c r="T281" s="5"/>
      <c r="U281" s="5"/>
      <c r="AA281" s="5"/>
      <c r="AE281" s="89"/>
      <c r="AF281" s="89"/>
      <c r="AG281" s="100"/>
      <c r="AH281">
        <v>242</v>
      </c>
      <c r="AI281" t="s">
        <v>383</v>
      </c>
      <c r="AJ281">
        <v>1963</v>
      </c>
      <c r="AK281" s="154">
        <v>0.04430555555555555</v>
      </c>
      <c r="AL281" s="2">
        <f t="shared" si="69"/>
        <v>0.0038079549252733606</v>
      </c>
      <c r="AM281" s="13" t="s">
        <v>158</v>
      </c>
      <c r="AN281" s="43"/>
      <c r="AR281" s="4"/>
      <c r="AS281" s="13"/>
      <c r="AV281" s="254">
        <v>271</v>
      </c>
      <c r="AW281" s="248" t="s">
        <v>1237</v>
      </c>
      <c r="AX281" s="248" t="s">
        <v>1519</v>
      </c>
      <c r="AY281" s="248" t="s">
        <v>1258</v>
      </c>
      <c r="AZ281" s="255">
        <v>0.042291666666666665</v>
      </c>
      <c r="BA281" s="259">
        <f t="shared" si="68"/>
        <v>0.003606965174129353</v>
      </c>
      <c r="BB281" s="260"/>
      <c r="BC281" s="260"/>
      <c r="BM281" s="24"/>
      <c r="BN281" s="24"/>
      <c r="BO281" s="24"/>
      <c r="BP281" s="24"/>
      <c r="BQ281" s="24"/>
      <c r="BR281" s="24"/>
      <c r="BS281" s="24"/>
      <c r="BT281" s="279">
        <v>276</v>
      </c>
      <c r="BU281" s="280" t="s">
        <v>1909</v>
      </c>
      <c r="BV281" s="315" t="s">
        <v>1979</v>
      </c>
      <c r="BW281" s="280" t="s">
        <v>1217</v>
      </c>
      <c r="BX281" s="281">
        <v>0.01880787037037037</v>
      </c>
      <c r="BY281" s="77">
        <f t="shared" si="67"/>
        <v>0.003832084427540825</v>
      </c>
      <c r="BZ281" s="77">
        <f t="shared" si="63"/>
        <v>0.003967592681025311</v>
      </c>
      <c r="CA281" s="77">
        <f t="shared" si="64"/>
        <v>0.04652002418502177</v>
      </c>
      <c r="CB281" s="4">
        <f t="shared" si="65"/>
        <v>0.04768302478964731</v>
      </c>
      <c r="CC281" s="2">
        <f t="shared" si="66"/>
        <v>0.004066782498050943</v>
      </c>
    </row>
    <row r="282" spans="1:81" ht="12.75">
      <c r="A282" s="43"/>
      <c r="B282" s="43"/>
      <c r="C282" s="43"/>
      <c r="D282" s="43"/>
      <c r="E282" s="43"/>
      <c r="F282" s="43"/>
      <c r="G282" s="43"/>
      <c r="H282" s="43"/>
      <c r="I282" s="11"/>
      <c r="J282" s="43"/>
      <c r="K282" s="43"/>
      <c r="L282" s="43"/>
      <c r="P282" s="11"/>
      <c r="R282" s="156"/>
      <c r="T282" s="5"/>
      <c r="U282" s="5"/>
      <c r="AA282" s="5"/>
      <c r="AE282" s="89"/>
      <c r="AF282" s="89"/>
      <c r="AG282" s="100"/>
      <c r="AH282">
        <v>243</v>
      </c>
      <c r="AI282" t="s">
        <v>71</v>
      </c>
      <c r="AJ282">
        <v>1945</v>
      </c>
      <c r="AK282" s="154">
        <v>0.04438657407407407</v>
      </c>
      <c r="AL282" s="2">
        <f t="shared" si="69"/>
        <v>0.0038149182702255325</v>
      </c>
      <c r="AM282" s="13" t="s">
        <v>161</v>
      </c>
      <c r="AN282" s="43"/>
      <c r="AR282" s="4"/>
      <c r="AS282" s="13"/>
      <c r="AV282" s="254">
        <v>272</v>
      </c>
      <c r="AW282" s="248" t="s">
        <v>1221</v>
      </c>
      <c r="AX282" s="248" t="s">
        <v>1520</v>
      </c>
      <c r="AY282" s="248" t="s">
        <v>183</v>
      </c>
      <c r="AZ282" s="255">
        <v>0.04238425925925926</v>
      </c>
      <c r="BA282" s="259">
        <f t="shared" si="68"/>
        <v>0.0036148621969517496</v>
      </c>
      <c r="BB282" s="260"/>
      <c r="BC282" s="260"/>
      <c r="BM282" s="24"/>
      <c r="BN282" s="24"/>
      <c r="BO282" s="24"/>
      <c r="BP282" s="24"/>
      <c r="BQ282" s="24"/>
      <c r="BR282" s="24"/>
      <c r="BS282" s="24"/>
      <c r="BT282" s="279">
        <v>278</v>
      </c>
      <c r="BU282" s="280" t="s">
        <v>1909</v>
      </c>
      <c r="BV282" s="280" t="s">
        <v>1980</v>
      </c>
      <c r="BW282" s="280" t="s">
        <v>158</v>
      </c>
      <c r="BX282" s="281">
        <v>0.018819444444444448</v>
      </c>
      <c r="BY282" s="77">
        <f t="shared" si="67"/>
        <v>0.0038344426333423894</v>
      </c>
      <c r="BZ282" s="77">
        <f t="shared" si="63"/>
        <v>0.0039700342765213266</v>
      </c>
      <c r="CA282" s="77">
        <f t="shared" si="64"/>
        <v>0.04654865189221255</v>
      </c>
      <c r="CB282" s="4">
        <f t="shared" si="65"/>
        <v>0.04771236818951786</v>
      </c>
      <c r="CC282" s="2">
        <f t="shared" si="66"/>
        <v>0.004069285133434359</v>
      </c>
    </row>
    <row r="283" spans="1:81" ht="12.75">
      <c r="A283" s="43"/>
      <c r="B283" s="43"/>
      <c r="C283" s="43"/>
      <c r="D283" s="43"/>
      <c r="E283" s="43"/>
      <c r="F283" s="43"/>
      <c r="G283" s="43"/>
      <c r="H283" s="43"/>
      <c r="I283" s="11"/>
      <c r="J283" s="43"/>
      <c r="K283" s="43"/>
      <c r="L283" s="43"/>
      <c r="P283" s="11"/>
      <c r="R283" s="156"/>
      <c r="T283" s="5"/>
      <c r="U283" s="5"/>
      <c r="AA283" s="5"/>
      <c r="AE283" s="89"/>
      <c r="AF283" s="89"/>
      <c r="AG283" s="100"/>
      <c r="AH283">
        <v>244</v>
      </c>
      <c r="AI283" t="s">
        <v>39</v>
      </c>
      <c r="AJ283">
        <v>1949</v>
      </c>
      <c r="AK283" s="154">
        <v>0.04456018518518518</v>
      </c>
      <c r="AL283" s="2">
        <f t="shared" si="69"/>
        <v>0.0038298397236944722</v>
      </c>
      <c r="AM283" s="13" t="s">
        <v>196</v>
      </c>
      <c r="AN283" s="43"/>
      <c r="AS283" s="13"/>
      <c r="AV283" s="254">
        <v>273</v>
      </c>
      <c r="AW283" s="248" t="s">
        <v>1208</v>
      </c>
      <c r="AX283" s="248" t="s">
        <v>1521</v>
      </c>
      <c r="AY283" s="248" t="s">
        <v>158</v>
      </c>
      <c r="AZ283" s="255">
        <v>0.04241898148148148</v>
      </c>
      <c r="BA283" s="259">
        <f t="shared" si="68"/>
        <v>0.003617823580510148</v>
      </c>
      <c r="BB283" s="260"/>
      <c r="BC283" s="260"/>
      <c r="BM283" s="24"/>
      <c r="BN283" s="24"/>
      <c r="BO283" s="24"/>
      <c r="BP283" s="24"/>
      <c r="BQ283" s="24"/>
      <c r="BR283" s="24"/>
      <c r="BS283" s="24"/>
      <c r="BT283" s="279">
        <v>279</v>
      </c>
      <c r="BU283" s="280" t="s">
        <v>1909</v>
      </c>
      <c r="BV283" s="315" t="s">
        <v>1981</v>
      </c>
      <c r="BW283" s="280" t="s">
        <v>158</v>
      </c>
      <c r="BX283" s="281">
        <v>0.018831018518518518</v>
      </c>
      <c r="BY283" s="77">
        <f t="shared" si="67"/>
        <v>0.003836800839143952</v>
      </c>
      <c r="BZ283" s="77">
        <f t="shared" si="63"/>
        <v>0.003972475872017341</v>
      </c>
      <c r="CA283" s="77">
        <f t="shared" si="64"/>
        <v>0.04657727959940332</v>
      </c>
      <c r="CB283" s="4">
        <f t="shared" si="65"/>
        <v>0.0477417115893884</v>
      </c>
      <c r="CC283" s="2">
        <f t="shared" si="66"/>
        <v>0.004071787768817774</v>
      </c>
    </row>
    <row r="284" spans="1:81" ht="12.75">
      <c r="A284" s="43"/>
      <c r="B284" s="43"/>
      <c r="C284" s="43"/>
      <c r="D284" s="43"/>
      <c r="E284" s="43"/>
      <c r="F284" s="43"/>
      <c r="G284" s="43"/>
      <c r="H284" s="43"/>
      <c r="I284" s="11"/>
      <c r="J284" s="43"/>
      <c r="K284" s="43"/>
      <c r="L284" s="43"/>
      <c r="P284" s="11"/>
      <c r="R284" s="156"/>
      <c r="T284" s="5"/>
      <c r="U284" s="5"/>
      <c r="AA284" s="5"/>
      <c r="AE284" s="89"/>
      <c r="AF284" s="89"/>
      <c r="AG284" s="100"/>
      <c r="AH284">
        <v>245</v>
      </c>
      <c r="AI284" t="s">
        <v>77</v>
      </c>
      <c r="AJ284">
        <v>1940</v>
      </c>
      <c r="AK284" s="154">
        <v>0.04473379629629629</v>
      </c>
      <c r="AL284" s="2">
        <f t="shared" si="69"/>
        <v>0.0038447611771634115</v>
      </c>
      <c r="AM284" s="13" t="s">
        <v>161</v>
      </c>
      <c r="AN284" s="43"/>
      <c r="AS284" s="13"/>
      <c r="AV284" s="254">
        <v>274</v>
      </c>
      <c r="AW284" s="248" t="s">
        <v>1269</v>
      </c>
      <c r="AX284" s="268" t="s">
        <v>1522</v>
      </c>
      <c r="AY284" s="248" t="s">
        <v>1236</v>
      </c>
      <c r="AZ284" s="255">
        <v>0.042581018518518525</v>
      </c>
      <c r="BA284" s="259">
        <f t="shared" si="68"/>
        <v>0.0036316433704493413</v>
      </c>
      <c r="BB284" s="260"/>
      <c r="BC284" s="260"/>
      <c r="BM284" s="24"/>
      <c r="BN284" s="24"/>
      <c r="BO284" s="24"/>
      <c r="BP284" s="24"/>
      <c r="BQ284" s="24"/>
      <c r="BR284" s="24"/>
      <c r="BS284" s="24"/>
      <c r="BT284" s="279">
        <v>280</v>
      </c>
      <c r="BU284" s="280" t="s">
        <v>1908</v>
      </c>
      <c r="BV284" s="280" t="s">
        <v>1844</v>
      </c>
      <c r="BW284" s="280" t="s">
        <v>158</v>
      </c>
      <c r="BX284" s="281">
        <v>0.01894675925925926</v>
      </c>
      <c r="BY284" s="77">
        <f t="shared" si="67"/>
        <v>0.0038603828971595882</v>
      </c>
      <c r="BZ284" s="77">
        <f t="shared" si="63"/>
        <v>0.003996891826977498</v>
      </c>
      <c r="CA284" s="77">
        <f t="shared" si="64"/>
        <v>0.04686355667131116</v>
      </c>
      <c r="CB284" s="4">
        <f t="shared" si="65"/>
        <v>0.048035145588093936</v>
      </c>
      <c r="CC284" s="2">
        <f t="shared" si="66"/>
        <v>0.004096814122651935</v>
      </c>
    </row>
    <row r="285" spans="1:81" ht="12.75">
      <c r="A285" s="43"/>
      <c r="B285" s="43"/>
      <c r="C285" s="43"/>
      <c r="D285" s="43"/>
      <c r="E285" s="43"/>
      <c r="F285" s="43"/>
      <c r="G285" s="43"/>
      <c r="H285" s="43"/>
      <c r="I285" s="11"/>
      <c r="J285" s="43"/>
      <c r="K285" s="43"/>
      <c r="L285" s="43"/>
      <c r="P285" s="11"/>
      <c r="R285" s="156"/>
      <c r="T285" s="5"/>
      <c r="U285" s="5"/>
      <c r="AA285" s="5"/>
      <c r="AE285" s="89"/>
      <c r="AF285" s="89"/>
      <c r="AG285" s="100"/>
      <c r="AH285">
        <v>246</v>
      </c>
      <c r="AI285" t="s">
        <v>76</v>
      </c>
      <c r="AJ285">
        <v>1941</v>
      </c>
      <c r="AK285" s="154">
        <v>0.04488425925925926</v>
      </c>
      <c r="AL285" s="2">
        <f t="shared" si="69"/>
        <v>0.0038576931035031597</v>
      </c>
      <c r="AM285" s="13" t="s">
        <v>158</v>
      </c>
      <c r="AN285" s="43"/>
      <c r="AS285" s="13"/>
      <c r="AV285" s="254">
        <v>275</v>
      </c>
      <c r="AW285" s="248" t="s">
        <v>1237</v>
      </c>
      <c r="AX285" s="248" t="s">
        <v>1523</v>
      </c>
      <c r="AY285" s="248" t="s">
        <v>158</v>
      </c>
      <c r="AZ285" s="255">
        <v>0.04259259259259259</v>
      </c>
      <c r="BA285" s="259">
        <f t="shared" si="68"/>
        <v>0.00363263049830214</v>
      </c>
      <c r="BB285" s="260"/>
      <c r="BC285" s="260"/>
      <c r="BM285" s="24"/>
      <c r="BN285" s="24"/>
      <c r="BO285" s="24"/>
      <c r="BP285" s="24"/>
      <c r="BQ285" s="24"/>
      <c r="BR285" s="24"/>
      <c r="BS285" s="24"/>
      <c r="BT285" s="279">
        <v>281</v>
      </c>
      <c r="BU285" s="280" t="s">
        <v>1908</v>
      </c>
      <c r="BV285" s="280" t="s">
        <v>1845</v>
      </c>
      <c r="BW285" s="280" t="s">
        <v>158</v>
      </c>
      <c r="BX285" s="281">
        <v>0.018969907407407408</v>
      </c>
      <c r="BY285" s="77">
        <f t="shared" si="67"/>
        <v>0.0038650993087627154</v>
      </c>
      <c r="BZ285" s="77">
        <f t="shared" si="63"/>
        <v>0.004001775017969529</v>
      </c>
      <c r="CA285" s="77">
        <f t="shared" si="64"/>
        <v>0.04692081208569272</v>
      </c>
      <c r="CB285" s="4">
        <f t="shared" si="65"/>
        <v>0.04809383238783504</v>
      </c>
      <c r="CC285" s="2">
        <f t="shared" si="66"/>
        <v>0.004101819393418767</v>
      </c>
    </row>
    <row r="286" spans="1:81" ht="12.75">
      <c r="A286" s="43"/>
      <c r="B286" s="43"/>
      <c r="C286" s="43"/>
      <c r="D286" s="43"/>
      <c r="E286" s="43"/>
      <c r="F286" s="43"/>
      <c r="G286" s="43"/>
      <c r="H286" s="43"/>
      <c r="I286" s="11"/>
      <c r="J286" s="43"/>
      <c r="K286" s="43"/>
      <c r="L286" s="43"/>
      <c r="P286" s="11"/>
      <c r="R286" s="156"/>
      <c r="T286" s="5"/>
      <c r="U286" s="5"/>
      <c r="AA286" s="5"/>
      <c r="AE286" s="89"/>
      <c r="AF286" s="89"/>
      <c r="AG286" s="100"/>
      <c r="AH286">
        <v>247</v>
      </c>
      <c r="AI286" t="s">
        <v>384</v>
      </c>
      <c r="AJ286">
        <v>1969</v>
      </c>
      <c r="AK286" s="154">
        <v>0.04489583333333333</v>
      </c>
      <c r="AL286" s="2">
        <f t="shared" si="69"/>
        <v>0.0038586878670677552</v>
      </c>
      <c r="AM286" s="13" t="s">
        <v>135</v>
      </c>
      <c r="AN286" s="43"/>
      <c r="AS286" s="13"/>
      <c r="AV286" s="254">
        <v>276</v>
      </c>
      <c r="AW286" s="248" t="s">
        <v>1221</v>
      </c>
      <c r="AX286" s="263" t="s">
        <v>1524</v>
      </c>
      <c r="AY286" s="248" t="s">
        <v>1282</v>
      </c>
      <c r="AZ286" s="255">
        <v>0.04262731481481482</v>
      </c>
      <c r="BA286" s="259">
        <f t="shared" si="68"/>
        <v>0.003635591881860539</v>
      </c>
      <c r="BB286" s="260"/>
      <c r="BC286" s="260"/>
      <c r="BM286" s="24"/>
      <c r="BN286" s="24"/>
      <c r="BO286" s="24"/>
      <c r="BP286" s="24"/>
      <c r="BQ286" s="24"/>
      <c r="BR286" s="24"/>
      <c r="BS286" s="24"/>
      <c r="BT286" s="279">
        <v>281</v>
      </c>
      <c r="BU286" s="280" t="s">
        <v>1909</v>
      </c>
      <c r="BV286" s="315" t="s">
        <v>1982</v>
      </c>
      <c r="BW286" s="280" t="s">
        <v>1436</v>
      </c>
      <c r="BX286" s="281">
        <v>0.018969907407407408</v>
      </c>
      <c r="BY286" s="77">
        <f t="shared" si="67"/>
        <v>0.0038650993087627154</v>
      </c>
      <c r="BZ286" s="77">
        <f t="shared" si="63"/>
        <v>0.004001775017969529</v>
      </c>
      <c r="CA286" s="77">
        <f t="shared" si="64"/>
        <v>0.04692081208569272</v>
      </c>
      <c r="CB286" s="4">
        <f t="shared" si="65"/>
        <v>0.04809383238783504</v>
      </c>
      <c r="CC286" s="2">
        <f t="shared" si="66"/>
        <v>0.004101819393418767</v>
      </c>
    </row>
    <row r="287" spans="1:81" ht="12.75">
      <c r="A287" s="43"/>
      <c r="B287" s="43"/>
      <c r="C287" s="43"/>
      <c r="D287" s="43"/>
      <c r="E287" s="43"/>
      <c r="F287" s="43"/>
      <c r="G287" s="43"/>
      <c r="H287" s="43"/>
      <c r="I287" s="11"/>
      <c r="J287" s="43"/>
      <c r="K287" s="43"/>
      <c r="L287" s="43"/>
      <c r="P287" s="11"/>
      <c r="R287" s="156"/>
      <c r="T287" s="5"/>
      <c r="U287" s="5"/>
      <c r="AA287" s="5"/>
      <c r="AE287" s="89"/>
      <c r="AF287" s="89"/>
      <c r="AG287" s="100"/>
      <c r="AH287">
        <v>248</v>
      </c>
      <c r="AI287" t="s">
        <v>385</v>
      </c>
      <c r="AJ287">
        <v>1979</v>
      </c>
      <c r="AK287" s="154">
        <v>0.045335648148148146</v>
      </c>
      <c r="AL287" s="2">
        <f t="shared" si="69"/>
        <v>0.003896488882522402</v>
      </c>
      <c r="AM287" s="13" t="s">
        <v>158</v>
      </c>
      <c r="AN287" s="43"/>
      <c r="AS287" s="13"/>
      <c r="AV287" s="254">
        <v>277</v>
      </c>
      <c r="AW287" s="265" t="s">
        <v>1317</v>
      </c>
      <c r="AX287" s="265" t="s">
        <v>1525</v>
      </c>
      <c r="AY287" s="248" t="s">
        <v>1282</v>
      </c>
      <c r="AZ287" s="255">
        <v>0.042743055555555555</v>
      </c>
      <c r="BA287" s="259">
        <f t="shared" si="68"/>
        <v>0.0036454631603885334</v>
      </c>
      <c r="BB287" s="260"/>
      <c r="BC287" s="260"/>
      <c r="BM287" s="24"/>
      <c r="BN287" s="24"/>
      <c r="BO287" s="24"/>
      <c r="BP287" s="24"/>
      <c r="BQ287" s="24"/>
      <c r="BR287" s="24"/>
      <c r="BS287" s="24"/>
      <c r="BT287" s="279">
        <v>283</v>
      </c>
      <c r="BU287" s="280" t="s">
        <v>1909</v>
      </c>
      <c r="BV287" s="315" t="s">
        <v>1983</v>
      </c>
      <c r="BW287" s="280" t="s">
        <v>158</v>
      </c>
      <c r="BX287" s="281">
        <v>0.018993055555555558</v>
      </c>
      <c r="BY287" s="77">
        <f t="shared" si="67"/>
        <v>0.003869815720365843</v>
      </c>
      <c r="BZ287" s="77">
        <f t="shared" si="63"/>
        <v>0.00400665820896156</v>
      </c>
      <c r="CA287" s="77">
        <f t="shared" si="64"/>
        <v>0.046978067500074286</v>
      </c>
      <c r="CB287" s="4">
        <f t="shared" si="65"/>
        <v>0.04815251918757614</v>
      </c>
      <c r="CC287" s="2">
        <f t="shared" si="66"/>
        <v>0.004106824664185598</v>
      </c>
    </row>
    <row r="288" spans="1:81" ht="12.75">
      <c r="A288" s="43"/>
      <c r="B288" s="43"/>
      <c r="C288" s="43"/>
      <c r="D288" s="43"/>
      <c r="E288" s="43"/>
      <c r="F288" s="43"/>
      <c r="G288" s="43"/>
      <c r="H288" s="43"/>
      <c r="I288" s="11"/>
      <c r="J288" s="43"/>
      <c r="K288" s="43"/>
      <c r="L288" s="43"/>
      <c r="P288" s="11"/>
      <c r="R288" s="156"/>
      <c r="T288" s="5"/>
      <c r="U288" s="5"/>
      <c r="AA288" s="5"/>
      <c r="AE288" s="89"/>
      <c r="AF288" s="89"/>
      <c r="AG288" s="100"/>
      <c r="AI288" t="s">
        <v>386</v>
      </c>
      <c r="AJ288">
        <v>1973</v>
      </c>
      <c r="AK288" s="154">
        <v>0.045347222222222226</v>
      </c>
      <c r="AL288" s="2">
        <f t="shared" si="69"/>
        <v>0.0038974836460869983</v>
      </c>
      <c r="AM288" s="13" t="s">
        <v>158</v>
      </c>
      <c r="AN288" s="43"/>
      <c r="AS288" s="13"/>
      <c r="AV288" s="254">
        <v>278</v>
      </c>
      <c r="AW288" s="265" t="s">
        <v>1317</v>
      </c>
      <c r="AX288" s="266" t="s">
        <v>1526</v>
      </c>
      <c r="AY288" s="248" t="s">
        <v>1229</v>
      </c>
      <c r="AZ288" s="255">
        <v>0.04280092592592593</v>
      </c>
      <c r="BA288" s="259">
        <f t="shared" si="68"/>
        <v>0.0036503987996525313</v>
      </c>
      <c r="BB288" s="260"/>
      <c r="BC288" s="260"/>
      <c r="BM288" s="24"/>
      <c r="BN288" s="24"/>
      <c r="BO288" s="24"/>
      <c r="BP288" s="24"/>
      <c r="BQ288" s="24"/>
      <c r="BR288" s="24"/>
      <c r="BS288" s="24"/>
      <c r="BT288" s="279">
        <v>284</v>
      </c>
      <c r="BU288" s="280" t="s">
        <v>1908</v>
      </c>
      <c r="BV288" s="280" t="s">
        <v>1846</v>
      </c>
      <c r="BW288" s="280" t="s">
        <v>1258</v>
      </c>
      <c r="BX288" s="281">
        <v>0.01900462962962963</v>
      </c>
      <c r="BY288" s="77">
        <f t="shared" si="67"/>
        <v>0.0038721739261674062</v>
      </c>
      <c r="BZ288" s="77">
        <f t="shared" si="63"/>
        <v>0.0040090998044575755</v>
      </c>
      <c r="CA288" s="77">
        <f t="shared" si="64"/>
        <v>0.047006695207265074</v>
      </c>
      <c r="CB288" s="4">
        <f t="shared" si="65"/>
        <v>0.048181862587446694</v>
      </c>
      <c r="CC288" s="2">
        <f t="shared" si="66"/>
        <v>0.004109327299569015</v>
      </c>
    </row>
    <row r="289" spans="1:81" ht="12.75">
      <c r="A289" s="43"/>
      <c r="B289" s="43"/>
      <c r="C289" s="43"/>
      <c r="D289" s="43"/>
      <c r="E289" s="43"/>
      <c r="F289" s="43"/>
      <c r="G289" s="43"/>
      <c r="H289" s="43"/>
      <c r="I289" s="11"/>
      <c r="J289" s="43"/>
      <c r="K289" s="43"/>
      <c r="L289" s="43"/>
      <c r="P289" s="11"/>
      <c r="R289" s="156"/>
      <c r="T289" s="5"/>
      <c r="U289" s="5"/>
      <c r="AA289" s="5"/>
      <c r="AE289" s="89"/>
      <c r="AF289" s="89"/>
      <c r="AG289" s="100"/>
      <c r="AI289" t="s">
        <v>65</v>
      </c>
      <c r="AJ289">
        <v>1942</v>
      </c>
      <c r="AK289" s="154">
        <v>0.04568287037037037</v>
      </c>
      <c r="AL289" s="2">
        <f t="shared" si="69"/>
        <v>0.003926331789460281</v>
      </c>
      <c r="AM289" s="13" t="s">
        <v>150</v>
      </c>
      <c r="AN289" s="43"/>
      <c r="AS289" s="13"/>
      <c r="AV289" s="254">
        <v>279</v>
      </c>
      <c r="AW289" s="248" t="s">
        <v>1237</v>
      </c>
      <c r="AX289" s="248" t="s">
        <v>1527</v>
      </c>
      <c r="AY289" s="248" t="s">
        <v>158</v>
      </c>
      <c r="AZ289" s="255">
        <v>0.0428125</v>
      </c>
      <c r="BA289" s="259">
        <f t="shared" si="68"/>
        <v>0.003651385927505331</v>
      </c>
      <c r="BB289" s="260"/>
      <c r="BC289" s="260"/>
      <c r="BM289" s="24"/>
      <c r="BN289" s="24"/>
      <c r="BO289" s="24"/>
      <c r="BP289" s="24"/>
      <c r="BQ289" s="24"/>
      <c r="BR289" s="24"/>
      <c r="BS289" s="24"/>
      <c r="BT289" s="279">
        <v>285</v>
      </c>
      <c r="BU289" s="280" t="s">
        <v>1909</v>
      </c>
      <c r="BV289" s="315" t="s">
        <v>1984</v>
      </c>
      <c r="BW289" s="280" t="s">
        <v>1436</v>
      </c>
      <c r="BX289" s="281">
        <v>0.019016203703703705</v>
      </c>
      <c r="BY289" s="77">
        <f t="shared" si="67"/>
        <v>0.00387453213196897</v>
      </c>
      <c r="BZ289" s="77">
        <f t="shared" si="63"/>
        <v>0.004011541399953591</v>
      </c>
      <c r="CA289" s="77">
        <f t="shared" si="64"/>
        <v>0.04703532291445585</v>
      </c>
      <c r="CB289" s="4">
        <f t="shared" si="65"/>
        <v>0.04821120598731724</v>
      </c>
      <c r="CC289" s="2">
        <f t="shared" si="66"/>
        <v>0.00411182993495243</v>
      </c>
    </row>
    <row r="290" spans="1:81" ht="25.5">
      <c r="A290" s="43"/>
      <c r="B290" s="43"/>
      <c r="C290" s="43"/>
      <c r="D290" s="43"/>
      <c r="E290" s="43"/>
      <c r="F290" s="43"/>
      <c r="G290" s="43"/>
      <c r="H290" s="43"/>
      <c r="I290" s="11"/>
      <c r="J290" s="43"/>
      <c r="K290" s="43"/>
      <c r="L290" s="43"/>
      <c r="P290" s="11"/>
      <c r="R290" s="156"/>
      <c r="T290" s="5"/>
      <c r="U290" s="5"/>
      <c r="AA290" s="5"/>
      <c r="AE290" s="89"/>
      <c r="AF290" s="89"/>
      <c r="AG290" s="100"/>
      <c r="AK290" s="154"/>
      <c r="AL290" s="2">
        <f t="shared" si="69"/>
        <v>0</v>
      </c>
      <c r="AM290" s="13"/>
      <c r="AN290" s="43"/>
      <c r="AS290" s="13"/>
      <c r="AV290" s="254">
        <v>280</v>
      </c>
      <c r="AW290" s="248" t="s">
        <v>1237</v>
      </c>
      <c r="AX290" s="248" t="s">
        <v>1528</v>
      </c>
      <c r="AY290" s="248" t="s">
        <v>1256</v>
      </c>
      <c r="AZ290" s="255">
        <v>0.042835648148148144</v>
      </c>
      <c r="BA290" s="259">
        <f t="shared" si="68"/>
        <v>0.003653360183210929</v>
      </c>
      <c r="BB290" s="260"/>
      <c r="BC290" s="260"/>
      <c r="BM290" s="24"/>
      <c r="BN290" s="24"/>
      <c r="BO290" s="24"/>
      <c r="BP290" s="24"/>
      <c r="BQ290" s="24"/>
      <c r="BR290" s="24"/>
      <c r="BS290" s="24"/>
      <c r="BT290" s="279">
        <v>286</v>
      </c>
      <c r="BU290" s="280" t="s">
        <v>1908</v>
      </c>
      <c r="BV290" s="280" t="s">
        <v>1847</v>
      </c>
      <c r="BW290" s="280" t="s">
        <v>1374</v>
      </c>
      <c r="BX290" s="281">
        <v>0.0190625</v>
      </c>
      <c r="BY290" s="77">
        <f t="shared" si="67"/>
        <v>0.003883964955175224</v>
      </c>
      <c r="BZ290" s="77">
        <f t="shared" si="63"/>
        <v>0.004021307781937653</v>
      </c>
      <c r="CA290" s="77">
        <f t="shared" si="64"/>
        <v>0.047149833743218975</v>
      </c>
      <c r="CB290" s="4">
        <f t="shared" si="65"/>
        <v>0.048328579586799446</v>
      </c>
      <c r="CC290" s="2">
        <f t="shared" si="66"/>
        <v>0.0041218404764860935</v>
      </c>
    </row>
    <row r="291" spans="1:81" ht="12.75">
      <c r="A291" s="43"/>
      <c r="B291" s="43"/>
      <c r="C291" s="43"/>
      <c r="D291" s="43"/>
      <c r="E291" s="43"/>
      <c r="F291" s="43"/>
      <c r="G291" s="43"/>
      <c r="H291" s="43"/>
      <c r="I291" s="11"/>
      <c r="J291" s="43"/>
      <c r="K291" s="43"/>
      <c r="L291" s="43"/>
      <c r="P291" s="11"/>
      <c r="R291" s="156"/>
      <c r="T291" s="5"/>
      <c r="U291" s="5"/>
      <c r="AA291" s="5"/>
      <c r="AE291" s="89"/>
      <c r="AF291" s="89"/>
      <c r="AG291" s="100"/>
      <c r="AK291" s="154"/>
      <c r="AL291" s="2">
        <f t="shared" si="69"/>
        <v>0</v>
      </c>
      <c r="AM291" s="13"/>
      <c r="AN291" s="43"/>
      <c r="AS291" s="13"/>
      <c r="AV291" s="254">
        <v>281</v>
      </c>
      <c r="AW291" s="248" t="s">
        <v>1237</v>
      </c>
      <c r="AX291" s="248" t="s">
        <v>1529</v>
      </c>
      <c r="AY291" s="248" t="s">
        <v>1530</v>
      </c>
      <c r="AZ291" s="255">
        <v>0.0428587962962963</v>
      </c>
      <c r="BA291" s="259">
        <f t="shared" si="68"/>
        <v>0.0036553344389165287</v>
      </c>
      <c r="BB291" s="260"/>
      <c r="BC291" s="260"/>
      <c r="BM291" s="24"/>
      <c r="BN291" s="24"/>
      <c r="BO291" s="24"/>
      <c r="BP291" s="24"/>
      <c r="BQ291" s="24"/>
      <c r="BR291" s="24"/>
      <c r="BS291" s="24"/>
      <c r="BT291" s="279">
        <v>287</v>
      </c>
      <c r="BU291" s="280" t="s">
        <v>1909</v>
      </c>
      <c r="BV291" s="280" t="s">
        <v>1985</v>
      </c>
      <c r="BW291" s="280" t="s">
        <v>1250</v>
      </c>
      <c r="BX291" s="281">
        <v>0.019108796296296294</v>
      </c>
      <c r="BY291" s="77">
        <f t="shared" si="67"/>
        <v>0.0038933977783814776</v>
      </c>
      <c r="BZ291" s="77">
        <f t="shared" si="63"/>
        <v>0.004031074163921715</v>
      </c>
      <c r="CA291" s="77">
        <f t="shared" si="64"/>
        <v>0.0472643445719821</v>
      </c>
      <c r="CB291" s="4">
        <f t="shared" si="65"/>
        <v>0.04844595318628165</v>
      </c>
      <c r="CC291" s="2">
        <f t="shared" si="66"/>
        <v>0.004131851018019757</v>
      </c>
    </row>
    <row r="292" spans="1:81" ht="12.75">
      <c r="A292" s="43"/>
      <c r="B292" s="43"/>
      <c r="C292" s="43"/>
      <c r="D292" s="43"/>
      <c r="E292" s="43"/>
      <c r="F292" s="43"/>
      <c r="G292" s="43"/>
      <c r="H292" s="43"/>
      <c r="I292" s="11"/>
      <c r="J292" s="43"/>
      <c r="K292" s="43"/>
      <c r="L292" s="43"/>
      <c r="P292" s="11"/>
      <c r="R292" s="156"/>
      <c r="T292" s="5"/>
      <c r="U292" s="5"/>
      <c r="AA292" s="5"/>
      <c r="AE292" s="89"/>
      <c r="AF292" s="89"/>
      <c r="AG292" s="100"/>
      <c r="AK292" s="154"/>
      <c r="AL292" s="2">
        <f t="shared" si="69"/>
        <v>0</v>
      </c>
      <c r="AM292" s="13"/>
      <c r="AN292" s="43"/>
      <c r="AS292" s="13"/>
      <c r="AV292" s="254">
        <v>282</v>
      </c>
      <c r="AW292" s="248" t="s">
        <v>1237</v>
      </c>
      <c r="AX292" s="248" t="s">
        <v>1531</v>
      </c>
      <c r="AY292" s="248" t="s">
        <v>158</v>
      </c>
      <c r="AZ292" s="255">
        <v>0.04290509259259259</v>
      </c>
      <c r="BA292" s="259">
        <f t="shared" si="68"/>
        <v>0.0036592829503277265</v>
      </c>
      <c r="BB292" s="260"/>
      <c r="BC292" s="260"/>
      <c r="BM292" s="24"/>
      <c r="BN292" s="24"/>
      <c r="BO292" s="24"/>
      <c r="BP292" s="24"/>
      <c r="BQ292" s="24"/>
      <c r="BR292" s="24"/>
      <c r="BS292" s="24"/>
      <c r="BT292" s="279">
        <v>287</v>
      </c>
      <c r="BU292" s="280" t="s">
        <v>1908</v>
      </c>
      <c r="BV292" s="280" t="s">
        <v>1848</v>
      </c>
      <c r="BW292" s="280" t="s">
        <v>1849</v>
      </c>
      <c r="BX292" s="281">
        <v>0.019108796296296294</v>
      </c>
      <c r="BY292" s="77">
        <f t="shared" si="67"/>
        <v>0.0038933977783814776</v>
      </c>
      <c r="BZ292" s="77">
        <f t="shared" si="63"/>
        <v>0.004031074163921715</v>
      </c>
      <c r="CA292" s="77">
        <f t="shared" si="64"/>
        <v>0.0472643445719821</v>
      </c>
      <c r="CB292" s="4">
        <f t="shared" si="65"/>
        <v>0.04844595318628165</v>
      </c>
      <c r="CC292" s="2">
        <f t="shared" si="66"/>
        <v>0.004131851018019757</v>
      </c>
    </row>
    <row r="293" spans="1:81" ht="12.75">
      <c r="A293" s="43"/>
      <c r="B293" s="43"/>
      <c r="C293" s="43"/>
      <c r="D293" s="43"/>
      <c r="E293" s="43"/>
      <c r="F293" s="43"/>
      <c r="G293" s="43"/>
      <c r="H293" s="43"/>
      <c r="I293" s="11"/>
      <c r="J293" s="43"/>
      <c r="K293" s="43"/>
      <c r="L293" s="43"/>
      <c r="P293" s="11"/>
      <c r="R293" s="156"/>
      <c r="T293" s="5"/>
      <c r="U293" s="5"/>
      <c r="AA293" s="5"/>
      <c r="AE293" s="89"/>
      <c r="AF293" s="89"/>
      <c r="AG293" s="100"/>
      <c r="AK293" s="154"/>
      <c r="AL293" s="2">
        <f t="shared" si="69"/>
        <v>0</v>
      </c>
      <c r="AM293" s="13"/>
      <c r="AN293" s="43"/>
      <c r="AS293" s="13"/>
      <c r="AV293" s="254">
        <v>283</v>
      </c>
      <c r="AW293" s="248" t="s">
        <v>1371</v>
      </c>
      <c r="AX293" s="248" t="s">
        <v>1532</v>
      </c>
      <c r="AY293" s="248" t="s">
        <v>158</v>
      </c>
      <c r="AZ293" s="255">
        <v>0.042916666666666665</v>
      </c>
      <c r="BA293" s="259">
        <f t="shared" si="68"/>
        <v>0.003660270078180526</v>
      </c>
      <c r="BB293" s="260"/>
      <c r="BC293" s="260"/>
      <c r="BM293" s="24"/>
      <c r="BN293" s="24"/>
      <c r="BO293" s="24"/>
      <c r="BP293" s="24"/>
      <c r="BQ293" s="24"/>
      <c r="BR293" s="24"/>
      <c r="BS293" s="24"/>
      <c r="BT293" s="279">
        <v>289</v>
      </c>
      <c r="BU293" s="280" t="s">
        <v>1909</v>
      </c>
      <c r="BV293" s="316" t="s">
        <v>1986</v>
      </c>
      <c r="BW293" s="280" t="s">
        <v>1306</v>
      </c>
      <c r="BX293" s="281">
        <v>0.01912037037037037</v>
      </c>
      <c r="BY293" s="77">
        <f t="shared" si="67"/>
        <v>0.003895755984183042</v>
      </c>
      <c r="BZ293" s="77">
        <f t="shared" si="63"/>
        <v>0.004033515759417731</v>
      </c>
      <c r="CA293" s="77">
        <f t="shared" si="64"/>
        <v>0.04729297227917289</v>
      </c>
      <c r="CB293" s="4">
        <f t="shared" si="65"/>
        <v>0.048475296586152204</v>
      </c>
      <c r="CC293" s="2">
        <f t="shared" si="66"/>
        <v>0.004134353653403173</v>
      </c>
    </row>
    <row r="294" spans="1:81" ht="12.75">
      <c r="A294" s="43"/>
      <c r="B294" s="43"/>
      <c r="C294" s="43"/>
      <c r="D294" s="43"/>
      <c r="E294" s="43"/>
      <c r="F294" s="43"/>
      <c r="G294" s="43"/>
      <c r="H294" s="43"/>
      <c r="I294" s="11"/>
      <c r="J294" s="43"/>
      <c r="K294" s="43"/>
      <c r="L294" s="43"/>
      <c r="P294" s="11"/>
      <c r="R294" s="156"/>
      <c r="T294" s="5"/>
      <c r="U294" s="5"/>
      <c r="AA294" s="5"/>
      <c r="AE294" s="89"/>
      <c r="AF294" s="89"/>
      <c r="AG294" s="100"/>
      <c r="AK294" s="155"/>
      <c r="AL294" s="2">
        <f t="shared" si="69"/>
        <v>0</v>
      </c>
      <c r="AM294" s="13"/>
      <c r="AN294" s="43"/>
      <c r="AS294" s="7"/>
      <c r="AV294" s="254">
        <v>284</v>
      </c>
      <c r="AW294" s="248" t="s">
        <v>1208</v>
      </c>
      <c r="AX294" s="248" t="s">
        <v>1533</v>
      </c>
      <c r="AY294" s="248" t="s">
        <v>158</v>
      </c>
      <c r="AZ294" s="255">
        <v>0.043020833333333335</v>
      </c>
      <c r="BA294" s="259">
        <f t="shared" si="68"/>
        <v>0.0036691542288557217</v>
      </c>
      <c r="BB294" s="260"/>
      <c r="BC294" s="260"/>
      <c r="BM294" s="24"/>
      <c r="BN294" s="24"/>
      <c r="BO294" s="24"/>
      <c r="BP294" s="24"/>
      <c r="BQ294" s="24"/>
      <c r="BR294" s="24"/>
      <c r="BS294" s="24"/>
      <c r="BT294" s="279">
        <v>290</v>
      </c>
      <c r="BU294" s="280" t="s">
        <v>1908</v>
      </c>
      <c r="BV294" s="280" t="s">
        <v>1850</v>
      </c>
      <c r="BW294" s="280" t="s">
        <v>1684</v>
      </c>
      <c r="BX294" s="281">
        <v>0.01915509259259259</v>
      </c>
      <c r="BY294" s="77">
        <f t="shared" si="67"/>
        <v>0.0039028306015877322</v>
      </c>
      <c r="BZ294" s="77">
        <f t="shared" si="63"/>
        <v>0.004040840545905777</v>
      </c>
      <c r="CA294" s="77">
        <f t="shared" si="64"/>
        <v>0.04737885540074523</v>
      </c>
      <c r="CB294" s="4">
        <f t="shared" si="65"/>
        <v>0.04856332678576386</v>
      </c>
      <c r="CC294" s="2">
        <f t="shared" si="66"/>
        <v>0.004141861559553421</v>
      </c>
    </row>
    <row r="295" spans="1:81" ht="12.75">
      <c r="A295" s="43"/>
      <c r="B295" s="43"/>
      <c r="C295" s="43"/>
      <c r="D295" s="43"/>
      <c r="E295" s="43"/>
      <c r="F295" s="43"/>
      <c r="G295" s="43"/>
      <c r="H295" s="43"/>
      <c r="I295" s="11"/>
      <c r="J295" s="43"/>
      <c r="K295" s="43"/>
      <c r="L295" s="43"/>
      <c r="P295" s="11"/>
      <c r="R295" s="156"/>
      <c r="T295" s="5"/>
      <c r="U295" s="5"/>
      <c r="AA295" s="5"/>
      <c r="AE295" s="89"/>
      <c r="AF295" s="89"/>
      <c r="AG295" s="100"/>
      <c r="AI295" t="s">
        <v>113</v>
      </c>
      <c r="AJ295">
        <v>1956</v>
      </c>
      <c r="AK295" s="154">
        <v>0.04569444444444445</v>
      </c>
      <c r="AL295" s="2">
        <f t="shared" si="69"/>
        <v>0.003927326553024878</v>
      </c>
      <c r="AM295" s="13" t="s">
        <v>150</v>
      </c>
      <c r="AN295" s="43"/>
      <c r="AS295" s="7"/>
      <c r="AV295" s="254">
        <v>285</v>
      </c>
      <c r="AW295" s="248" t="s">
        <v>1237</v>
      </c>
      <c r="AX295" s="248" t="s">
        <v>1534</v>
      </c>
      <c r="AY295" s="248" t="s">
        <v>1258</v>
      </c>
      <c r="AZ295" s="255">
        <v>0.043090277777777776</v>
      </c>
      <c r="BA295" s="259">
        <f t="shared" si="68"/>
        <v>0.003675076995972518</v>
      </c>
      <c r="BB295" s="260"/>
      <c r="BC295" s="260"/>
      <c r="BM295" s="24"/>
      <c r="BN295" s="24"/>
      <c r="BO295" s="24"/>
      <c r="BP295" s="24"/>
      <c r="BQ295" s="24"/>
      <c r="BR295" s="24"/>
      <c r="BS295" s="24"/>
      <c r="BT295" s="279">
        <v>291</v>
      </c>
      <c r="BU295" s="280" t="s">
        <v>1909</v>
      </c>
      <c r="BV295" s="280" t="s">
        <v>1987</v>
      </c>
      <c r="BW295" s="280" t="s">
        <v>1684</v>
      </c>
      <c r="BX295" s="281">
        <v>0.01916666666666667</v>
      </c>
      <c r="BY295" s="77">
        <f t="shared" si="67"/>
        <v>0.0039051888073892965</v>
      </c>
      <c r="BZ295" s="77">
        <f t="shared" si="63"/>
        <v>0.0040432821414017935</v>
      </c>
      <c r="CA295" s="77">
        <f t="shared" si="64"/>
        <v>0.04740748310793603</v>
      </c>
      <c r="CB295" s="4">
        <f t="shared" si="65"/>
        <v>0.04859267018563442</v>
      </c>
      <c r="CC295" s="2">
        <f t="shared" si="66"/>
        <v>0.004144364194936838</v>
      </c>
    </row>
    <row r="296" spans="1:81" ht="12.75">
      <c r="A296" s="43"/>
      <c r="B296" s="43"/>
      <c r="C296" s="43"/>
      <c r="D296" s="43"/>
      <c r="E296" s="43"/>
      <c r="F296" s="43"/>
      <c r="G296" s="43"/>
      <c r="H296" s="43"/>
      <c r="I296" s="11"/>
      <c r="J296" s="43"/>
      <c r="K296" s="43"/>
      <c r="L296" s="43"/>
      <c r="P296" s="11"/>
      <c r="R296" s="156"/>
      <c r="T296" s="5"/>
      <c r="U296" s="5"/>
      <c r="AA296" s="5"/>
      <c r="AE296" s="89"/>
      <c r="AF296" s="89"/>
      <c r="AG296" s="100"/>
      <c r="AI296" s="47" t="s">
        <v>387</v>
      </c>
      <c r="AJ296">
        <v>1973</v>
      </c>
      <c r="AK296" s="154">
        <v>0.04612268518518519</v>
      </c>
      <c r="AL296" s="2">
        <f t="shared" si="69"/>
        <v>0.0039641328049149285</v>
      </c>
      <c r="AM296" s="13" t="s">
        <v>388</v>
      </c>
      <c r="AN296" s="43"/>
      <c r="AS296" s="7"/>
      <c r="AV296" s="254">
        <v>286</v>
      </c>
      <c r="AW296" s="248" t="s">
        <v>1208</v>
      </c>
      <c r="AX296" s="248" t="s">
        <v>1535</v>
      </c>
      <c r="AY296" s="248" t="s">
        <v>277</v>
      </c>
      <c r="AZ296" s="255">
        <v>0.04332175925925926</v>
      </c>
      <c r="BA296" s="259">
        <f t="shared" si="68"/>
        <v>0.0036948195530285086</v>
      </c>
      <c r="BB296" s="260"/>
      <c r="BC296" s="260"/>
      <c r="BM296" s="24"/>
      <c r="BN296" s="24"/>
      <c r="BO296" s="24"/>
      <c r="BP296" s="24"/>
      <c r="BQ296" s="24"/>
      <c r="BR296" s="24"/>
      <c r="BS296" s="24"/>
      <c r="BT296" s="279">
        <v>292</v>
      </c>
      <c r="BU296" s="280" t="s">
        <v>1908</v>
      </c>
      <c r="BV296" s="280" t="s">
        <v>1851</v>
      </c>
      <c r="BW296" s="280" t="s">
        <v>1684</v>
      </c>
      <c r="BX296" s="281">
        <v>0.019178240740740742</v>
      </c>
      <c r="BY296" s="77">
        <f t="shared" si="67"/>
        <v>0.00390754701319086</v>
      </c>
      <c r="BZ296" s="77">
        <f t="shared" si="63"/>
        <v>0.004045723736897809</v>
      </c>
      <c r="CA296" s="77">
        <f t="shared" si="64"/>
        <v>0.0474361108151268</v>
      </c>
      <c r="CB296" s="4">
        <f t="shared" si="65"/>
        <v>0.04862201358550497</v>
      </c>
      <c r="CC296" s="2">
        <f t="shared" si="66"/>
        <v>0.0041468668303202534</v>
      </c>
    </row>
    <row r="297" spans="1:81" ht="12.75">
      <c r="A297" s="43"/>
      <c r="B297" s="43"/>
      <c r="C297" s="43"/>
      <c r="D297" s="43"/>
      <c r="E297" s="43"/>
      <c r="F297" s="43"/>
      <c r="G297" s="43"/>
      <c r="H297" s="43"/>
      <c r="I297" s="11"/>
      <c r="J297" s="43"/>
      <c r="K297" s="43"/>
      <c r="L297" s="43"/>
      <c r="P297" s="11"/>
      <c r="R297" s="156"/>
      <c r="T297" s="5"/>
      <c r="U297" s="5"/>
      <c r="AA297" s="5"/>
      <c r="AE297" s="89"/>
      <c r="AF297" s="89"/>
      <c r="AG297" s="100"/>
      <c r="AI297" s="47" t="s">
        <v>389</v>
      </c>
      <c r="AJ297">
        <v>1951</v>
      </c>
      <c r="AK297" s="154">
        <v>0.04618055555555556</v>
      </c>
      <c r="AL297" s="2">
        <f t="shared" si="69"/>
        <v>0.003969106622737908</v>
      </c>
      <c r="AM297" s="13" t="s">
        <v>311</v>
      </c>
      <c r="AN297" s="43"/>
      <c r="AS297" s="13"/>
      <c r="AV297" s="254">
        <v>287</v>
      </c>
      <c r="AW297" s="248" t="s">
        <v>1237</v>
      </c>
      <c r="AX297" s="248" t="s">
        <v>1536</v>
      </c>
      <c r="AY297" s="248" t="s">
        <v>158</v>
      </c>
      <c r="AZ297" s="255">
        <v>0.04348379629629629</v>
      </c>
      <c r="BA297" s="259">
        <f t="shared" si="68"/>
        <v>0.003708639342967701</v>
      </c>
      <c r="BB297" s="260"/>
      <c r="BC297" s="260"/>
      <c r="BM297" s="24"/>
      <c r="BN297" s="24"/>
      <c r="BO297" s="24"/>
      <c r="BP297" s="24"/>
      <c r="BQ297" s="24"/>
      <c r="BR297" s="24"/>
      <c r="BS297" s="24"/>
      <c r="BT297" s="279">
        <v>293</v>
      </c>
      <c r="BU297" s="280" t="s">
        <v>1909</v>
      </c>
      <c r="BV297" s="280" t="s">
        <v>1988</v>
      </c>
      <c r="BW297" s="280" t="s">
        <v>1217</v>
      </c>
      <c r="BX297" s="281">
        <v>0.019189814814814816</v>
      </c>
      <c r="BY297" s="77">
        <f t="shared" si="67"/>
        <v>0.003909905218992423</v>
      </c>
      <c r="BZ297" s="77">
        <f t="shared" si="63"/>
        <v>0.004048165332393824</v>
      </c>
      <c r="CA297" s="77">
        <f t="shared" si="64"/>
        <v>0.047464738522317584</v>
      </c>
      <c r="CB297" s="4">
        <f t="shared" si="65"/>
        <v>0.04865135698537552</v>
      </c>
      <c r="CC297" s="2">
        <f t="shared" si="66"/>
        <v>0.004149369465703669</v>
      </c>
    </row>
    <row r="298" spans="1:81" ht="12.75">
      <c r="A298" s="43"/>
      <c r="B298" s="43"/>
      <c r="C298" s="43"/>
      <c r="D298" s="43"/>
      <c r="E298" s="43"/>
      <c r="F298" s="43"/>
      <c r="G298" s="43"/>
      <c r="H298" s="43"/>
      <c r="I298" s="11"/>
      <c r="J298" s="43"/>
      <c r="K298" s="43"/>
      <c r="L298" s="43"/>
      <c r="P298" s="11"/>
      <c r="R298" s="156"/>
      <c r="T298" s="5"/>
      <c r="U298" s="5"/>
      <c r="AA298" s="5"/>
      <c r="AE298" s="89"/>
      <c r="AF298" s="89"/>
      <c r="AG298" s="100"/>
      <c r="AI298" t="s">
        <v>2260</v>
      </c>
      <c r="AJ298">
        <v>1971</v>
      </c>
      <c r="AK298" s="154">
        <v>0.046331018518518514</v>
      </c>
      <c r="AL298" s="2">
        <f t="shared" si="69"/>
        <v>0.003982038549077655</v>
      </c>
      <c r="AM298" s="13" t="s">
        <v>161</v>
      </c>
      <c r="AN298" s="43"/>
      <c r="AS298" s="13"/>
      <c r="AV298" s="254">
        <v>288</v>
      </c>
      <c r="AW298" s="248" t="s">
        <v>1237</v>
      </c>
      <c r="AX298" s="248" t="s">
        <v>1537</v>
      </c>
      <c r="AY298" s="248" t="s">
        <v>1258</v>
      </c>
      <c r="AZ298" s="255">
        <v>0.043506944444444445</v>
      </c>
      <c r="BA298" s="259">
        <f t="shared" si="68"/>
        <v>0.0037106135986733004</v>
      </c>
      <c r="BB298" s="260"/>
      <c r="BC298" s="260"/>
      <c r="BM298" s="24"/>
      <c r="BN298" s="24"/>
      <c r="BO298" s="24"/>
      <c r="BP298" s="24"/>
      <c r="BQ298" s="24"/>
      <c r="BR298" s="24"/>
      <c r="BS298" s="24"/>
      <c r="BT298" s="279">
        <v>293</v>
      </c>
      <c r="BU298" s="280" t="s">
        <v>1909</v>
      </c>
      <c r="BV298" s="316" t="s">
        <v>1989</v>
      </c>
      <c r="BW298" s="280" t="s">
        <v>1229</v>
      </c>
      <c r="BX298" s="281">
        <v>0.019189814814814816</v>
      </c>
      <c r="BY298" s="77">
        <f t="shared" si="67"/>
        <v>0.003909905218992423</v>
      </c>
      <c r="BZ298" s="77">
        <f t="shared" si="63"/>
        <v>0.004048165332393824</v>
      </c>
      <c r="CA298" s="77">
        <f t="shared" si="64"/>
        <v>0.047464738522317584</v>
      </c>
      <c r="CB298" s="4">
        <f t="shared" si="65"/>
        <v>0.04865135698537552</v>
      </c>
      <c r="CC298" s="2">
        <f t="shared" si="66"/>
        <v>0.004149369465703669</v>
      </c>
    </row>
    <row r="299" spans="1:81" ht="12.75">
      <c r="A299" s="43"/>
      <c r="B299" s="43"/>
      <c r="C299" s="43"/>
      <c r="D299" s="43"/>
      <c r="E299" s="43"/>
      <c r="F299" s="43"/>
      <c r="G299" s="43"/>
      <c r="H299" s="43"/>
      <c r="I299" s="11"/>
      <c r="J299" s="43"/>
      <c r="K299" s="43"/>
      <c r="L299" s="43"/>
      <c r="P299" s="11"/>
      <c r="R299" s="156"/>
      <c r="T299" s="5"/>
      <c r="U299" s="5"/>
      <c r="AA299" s="5"/>
      <c r="AE299" s="89"/>
      <c r="AF299" s="89"/>
      <c r="AG299" s="100"/>
      <c r="AI299" t="s">
        <v>119</v>
      </c>
      <c r="AJ299">
        <v>1952</v>
      </c>
      <c r="AK299" s="154">
        <v>0.046342592592592595</v>
      </c>
      <c r="AL299" s="2">
        <f t="shared" si="69"/>
        <v>0.003983033312642251</v>
      </c>
      <c r="AM299" s="13" t="s">
        <v>193</v>
      </c>
      <c r="AN299" s="43"/>
      <c r="AS299" s="13"/>
      <c r="AV299" s="254">
        <v>289</v>
      </c>
      <c r="AW299" s="248" t="s">
        <v>1371</v>
      </c>
      <c r="AX299" s="268" t="s">
        <v>1538</v>
      </c>
      <c r="AY299" s="248" t="s">
        <v>1282</v>
      </c>
      <c r="AZ299" s="255">
        <v>0.043599537037037034</v>
      </c>
      <c r="BA299" s="259">
        <f t="shared" si="68"/>
        <v>0.003718510621495696</v>
      </c>
      <c r="BB299" s="260"/>
      <c r="BC299" s="260"/>
      <c r="BM299" s="24"/>
      <c r="BN299" s="24"/>
      <c r="BO299" s="24"/>
      <c r="BP299" s="24"/>
      <c r="BQ299" s="24"/>
      <c r="BR299" s="24"/>
      <c r="BS299" s="24"/>
      <c r="BT299" s="279">
        <v>295</v>
      </c>
      <c r="BU299" s="280" t="s">
        <v>1908</v>
      </c>
      <c r="BV299" s="280" t="s">
        <v>1852</v>
      </c>
      <c r="BW299" s="280" t="s">
        <v>1774</v>
      </c>
      <c r="BX299" s="281">
        <v>0.019224537037037037</v>
      </c>
      <c r="BY299" s="77">
        <f t="shared" si="67"/>
        <v>0.003916979836397114</v>
      </c>
      <c r="BZ299" s="77">
        <f t="shared" si="63"/>
        <v>0.004055490118881871</v>
      </c>
      <c r="CA299" s="77">
        <f t="shared" si="64"/>
        <v>0.04755062164388993</v>
      </c>
      <c r="CB299" s="4">
        <f t="shared" si="65"/>
        <v>0.048739387184987173</v>
      </c>
      <c r="CC299" s="2">
        <f t="shared" si="66"/>
        <v>0.004156877371853917</v>
      </c>
    </row>
    <row r="300" spans="1:81" ht="25.5">
      <c r="A300" s="43"/>
      <c r="B300" s="43"/>
      <c r="C300" s="43"/>
      <c r="D300" s="43"/>
      <c r="E300" s="43"/>
      <c r="F300" s="43"/>
      <c r="G300" s="43"/>
      <c r="H300" s="43"/>
      <c r="I300" s="11"/>
      <c r="J300" s="43"/>
      <c r="K300" s="43"/>
      <c r="L300" s="43"/>
      <c r="P300" s="11"/>
      <c r="R300" s="156"/>
      <c r="T300" s="5"/>
      <c r="U300" s="5"/>
      <c r="AE300" s="89"/>
      <c r="AF300" s="89"/>
      <c r="AG300" s="100"/>
      <c r="AI300" t="s">
        <v>117</v>
      </c>
      <c r="AJ300">
        <v>1973</v>
      </c>
      <c r="AK300" s="154">
        <v>0.04636574074074074</v>
      </c>
      <c r="AL300" s="2">
        <f t="shared" si="69"/>
        <v>0.003985022839771443</v>
      </c>
      <c r="AM300" s="13" t="s">
        <v>193</v>
      </c>
      <c r="AN300" s="43"/>
      <c r="AS300" s="13"/>
      <c r="AV300" s="254">
        <v>290</v>
      </c>
      <c r="AW300" s="248" t="s">
        <v>1237</v>
      </c>
      <c r="AX300" s="248" t="s">
        <v>725</v>
      </c>
      <c r="AY300" s="248" t="s">
        <v>1331</v>
      </c>
      <c r="AZ300" s="255">
        <v>0.043738425925925924</v>
      </c>
      <c r="BA300" s="259">
        <f t="shared" si="68"/>
        <v>0.00373035615572929</v>
      </c>
      <c r="BB300" s="260">
        <f>BA300/AT216</f>
        <v>0.9791103787292555</v>
      </c>
      <c r="BC300" s="260"/>
      <c r="BM300" s="24"/>
      <c r="BN300" s="24"/>
      <c r="BO300" s="24"/>
      <c r="BP300" s="24"/>
      <c r="BQ300" s="24"/>
      <c r="BR300" s="24"/>
      <c r="BS300" s="24"/>
      <c r="BT300" s="279">
        <v>296</v>
      </c>
      <c r="BU300" s="280" t="s">
        <v>1909</v>
      </c>
      <c r="BV300" s="280" t="s">
        <v>1990</v>
      </c>
      <c r="BW300" s="280" t="s">
        <v>355</v>
      </c>
      <c r="BX300" s="281">
        <v>0.01923611111111111</v>
      </c>
      <c r="BY300" s="77">
        <f t="shared" si="67"/>
        <v>0.003919338042198677</v>
      </c>
      <c r="BZ300" s="77">
        <f t="shared" si="63"/>
        <v>0.004057931714377886</v>
      </c>
      <c r="CA300" s="77">
        <f t="shared" si="64"/>
        <v>0.04757924935108071</v>
      </c>
      <c r="CB300" s="4">
        <f t="shared" si="65"/>
        <v>0.04876873058485772</v>
      </c>
      <c r="CC300" s="2">
        <f t="shared" si="66"/>
        <v>0.004159380007237332</v>
      </c>
    </row>
    <row r="301" spans="1:81" ht="12.75">
      <c r="A301" s="43"/>
      <c r="B301" s="43"/>
      <c r="C301" s="43"/>
      <c r="D301" s="43"/>
      <c r="E301" s="43"/>
      <c r="F301" s="43"/>
      <c r="G301" s="43"/>
      <c r="H301" s="43"/>
      <c r="I301" s="11"/>
      <c r="J301" s="43"/>
      <c r="K301" s="43"/>
      <c r="L301" s="43"/>
      <c r="P301" s="11"/>
      <c r="R301" s="156"/>
      <c r="T301" s="5"/>
      <c r="U301" s="5"/>
      <c r="AE301" s="89"/>
      <c r="AF301" s="89"/>
      <c r="AG301" s="100"/>
      <c r="AI301" t="s">
        <v>118</v>
      </c>
      <c r="AJ301">
        <v>1977</v>
      </c>
      <c r="AK301" s="154">
        <v>0.04637731481481481</v>
      </c>
      <c r="AL301" s="2">
        <f t="shared" si="69"/>
        <v>0.003986017603336039</v>
      </c>
      <c r="AM301" s="13" t="s">
        <v>193</v>
      </c>
      <c r="AN301" s="43"/>
      <c r="AS301" s="13"/>
      <c r="AV301" s="254">
        <v>291</v>
      </c>
      <c r="AW301" s="248" t="s">
        <v>1237</v>
      </c>
      <c r="AX301" s="248" t="s">
        <v>1539</v>
      </c>
      <c r="AY301" s="248" t="s">
        <v>1217</v>
      </c>
      <c r="AZ301" s="255">
        <v>0.04376157407407408</v>
      </c>
      <c r="BA301" s="259">
        <f t="shared" si="68"/>
        <v>0.0037323304114348895</v>
      </c>
      <c r="BB301" s="260"/>
      <c r="BC301" s="260"/>
      <c r="BM301" s="24"/>
      <c r="BN301" s="24"/>
      <c r="BO301" s="24"/>
      <c r="BP301" s="24"/>
      <c r="BQ301" s="24"/>
      <c r="BR301" s="24"/>
      <c r="BS301" s="24"/>
      <c r="BT301" s="279">
        <v>297</v>
      </c>
      <c r="BU301" s="280" t="s">
        <v>1909</v>
      </c>
      <c r="BV301" s="280" t="s">
        <v>1991</v>
      </c>
      <c r="BW301" s="280" t="s">
        <v>355</v>
      </c>
      <c r="BX301" s="281">
        <v>0.019247685185185184</v>
      </c>
      <c r="BY301" s="77">
        <f t="shared" si="67"/>
        <v>0.003921696248000241</v>
      </c>
      <c r="BZ301" s="77">
        <f t="shared" si="63"/>
        <v>0.004060373309873902</v>
      </c>
      <c r="CA301" s="77">
        <f t="shared" si="64"/>
        <v>0.0476078770582715</v>
      </c>
      <c r="CB301" s="4">
        <f t="shared" si="65"/>
        <v>0.04879807398472828</v>
      </c>
      <c r="CC301" s="2">
        <f t="shared" si="66"/>
        <v>0.00416188264262075</v>
      </c>
    </row>
    <row r="302" spans="1:81" ht="12.75">
      <c r="A302" s="43"/>
      <c r="B302" s="43"/>
      <c r="C302" s="43"/>
      <c r="D302" s="43"/>
      <c r="E302" s="43"/>
      <c r="F302" s="43"/>
      <c r="G302" s="43"/>
      <c r="H302" s="43"/>
      <c r="I302" s="11"/>
      <c r="J302" s="43"/>
      <c r="K302" s="43"/>
      <c r="L302" s="43"/>
      <c r="P302" s="11"/>
      <c r="R302" s="156"/>
      <c r="T302" s="5"/>
      <c r="U302" s="5"/>
      <c r="AE302" s="89"/>
      <c r="AF302" s="89"/>
      <c r="AG302" s="100"/>
      <c r="AI302" t="s">
        <v>79</v>
      </c>
      <c r="AJ302">
        <v>1961</v>
      </c>
      <c r="AK302" s="154">
        <v>0.04638888888888889</v>
      </c>
      <c r="AL302" s="2">
        <f t="shared" si="69"/>
        <v>0.003987012366900636</v>
      </c>
      <c r="AM302" s="13" t="s">
        <v>158</v>
      </c>
      <c r="AN302" s="43"/>
      <c r="AS302" s="13"/>
      <c r="AV302" s="254">
        <v>292</v>
      </c>
      <c r="AW302" s="248" t="s">
        <v>1317</v>
      </c>
      <c r="AX302" s="268" t="s">
        <v>1540</v>
      </c>
      <c r="AY302" s="248" t="s">
        <v>1412</v>
      </c>
      <c r="AZ302" s="255">
        <v>0.043773148148148144</v>
      </c>
      <c r="BA302" s="259">
        <f t="shared" si="68"/>
        <v>0.003733317539287688</v>
      </c>
      <c r="BB302" s="260"/>
      <c r="BC302" s="260"/>
      <c r="BM302" s="24"/>
      <c r="BN302" s="24"/>
      <c r="BO302" s="24"/>
      <c r="BP302" s="24"/>
      <c r="BQ302" s="24"/>
      <c r="BR302" s="24"/>
      <c r="BS302" s="24"/>
      <c r="BT302" s="279">
        <v>297</v>
      </c>
      <c r="BU302" s="280" t="s">
        <v>1909</v>
      </c>
      <c r="BV302" s="316" t="s">
        <v>1992</v>
      </c>
      <c r="BW302" s="280" t="s">
        <v>1326</v>
      </c>
      <c r="BX302" s="281">
        <v>0.019247685185185184</v>
      </c>
      <c r="BY302" s="77">
        <f t="shared" si="67"/>
        <v>0.003921696248000241</v>
      </c>
      <c r="BZ302" s="77">
        <f t="shared" si="63"/>
        <v>0.004060373309873902</v>
      </c>
      <c r="CA302" s="77">
        <f t="shared" si="64"/>
        <v>0.0476078770582715</v>
      </c>
      <c r="CB302" s="4">
        <f t="shared" si="65"/>
        <v>0.04879807398472828</v>
      </c>
      <c r="CC302" s="2">
        <f t="shared" si="66"/>
        <v>0.00416188264262075</v>
      </c>
    </row>
    <row r="303" spans="1:81" ht="12.75">
      <c r="A303" s="43"/>
      <c r="B303" s="43"/>
      <c r="C303" s="43"/>
      <c r="D303" s="43"/>
      <c r="E303" s="43"/>
      <c r="F303" s="43"/>
      <c r="G303" s="43"/>
      <c r="H303" s="43"/>
      <c r="I303" s="11"/>
      <c r="J303" s="43"/>
      <c r="K303" s="43"/>
      <c r="L303" s="43"/>
      <c r="P303" s="11"/>
      <c r="R303" s="156"/>
      <c r="T303" s="5"/>
      <c r="U303" s="5"/>
      <c r="AE303" s="89"/>
      <c r="AF303" s="89"/>
      <c r="AG303" s="100"/>
      <c r="AI303" s="46" t="s">
        <v>390</v>
      </c>
      <c r="AJ303">
        <v>1960</v>
      </c>
      <c r="AK303" s="154">
        <v>0.04655092592592592</v>
      </c>
      <c r="AL303" s="2">
        <f t="shared" si="69"/>
        <v>0.0040009390568049785</v>
      </c>
      <c r="AM303" s="13" t="s">
        <v>129</v>
      </c>
      <c r="AN303" s="43"/>
      <c r="AS303" s="13"/>
      <c r="AV303" s="254">
        <v>292</v>
      </c>
      <c r="AW303" s="248" t="s">
        <v>1371</v>
      </c>
      <c r="AX303" s="248" t="s">
        <v>1541</v>
      </c>
      <c r="AY303" s="248" t="s">
        <v>1282</v>
      </c>
      <c r="AZ303" s="255">
        <v>0.043773148148148144</v>
      </c>
      <c r="BA303" s="259">
        <f t="shared" si="68"/>
        <v>0.003733317539287688</v>
      </c>
      <c r="BB303" s="260"/>
      <c r="BC303" s="260"/>
      <c r="BM303" s="24"/>
      <c r="BN303" s="24"/>
      <c r="BO303" s="24"/>
      <c r="BP303" s="24"/>
      <c r="BQ303" s="24"/>
      <c r="BR303" s="24"/>
      <c r="BS303" s="24"/>
      <c r="BT303" s="279">
        <v>299</v>
      </c>
      <c r="BU303" s="280" t="s">
        <v>1909</v>
      </c>
      <c r="BV303" s="316" t="s">
        <v>1993</v>
      </c>
      <c r="BW303" s="280" t="s">
        <v>1229</v>
      </c>
      <c r="BX303" s="281">
        <v>0.01925925925925926</v>
      </c>
      <c r="BY303" s="77">
        <f t="shared" si="67"/>
        <v>0.003924054453801805</v>
      </c>
      <c r="BZ303" s="77">
        <f t="shared" si="63"/>
        <v>0.004062814905369918</v>
      </c>
      <c r="CA303" s="77">
        <f t="shared" si="64"/>
        <v>0.04763650476546228</v>
      </c>
      <c r="CB303" s="4">
        <f t="shared" si="65"/>
        <v>0.04882741738459883</v>
      </c>
      <c r="CC303" s="2">
        <f t="shared" si="66"/>
        <v>0.0041643852780041644</v>
      </c>
    </row>
    <row r="304" spans="1:81" ht="12.75">
      <c r="A304" s="43"/>
      <c r="B304" s="43"/>
      <c r="C304" s="43"/>
      <c r="D304" s="43"/>
      <c r="E304" s="43"/>
      <c r="F304" s="43"/>
      <c r="G304" s="43"/>
      <c r="H304" s="43"/>
      <c r="I304" s="11"/>
      <c r="J304" s="43"/>
      <c r="K304" s="43"/>
      <c r="L304" s="43"/>
      <c r="P304" s="11"/>
      <c r="R304" s="156"/>
      <c r="T304" s="5"/>
      <c r="U304" s="5"/>
      <c r="AE304" s="89"/>
      <c r="AF304" s="89"/>
      <c r="AG304" s="100"/>
      <c r="AI304" t="s">
        <v>391</v>
      </c>
      <c r="AJ304">
        <v>1941</v>
      </c>
      <c r="AK304" s="154">
        <v>0.046875</v>
      </c>
      <c r="AL304" s="2">
        <f t="shared" si="69"/>
        <v>0.004028792436613666</v>
      </c>
      <c r="AM304" s="13" t="s">
        <v>161</v>
      </c>
      <c r="AN304" s="43"/>
      <c r="AS304" s="13"/>
      <c r="AV304" s="254">
        <v>294</v>
      </c>
      <c r="AW304" s="248" t="s">
        <v>1208</v>
      </c>
      <c r="AX304" s="248" t="s">
        <v>1542</v>
      </c>
      <c r="AY304" s="248" t="s">
        <v>158</v>
      </c>
      <c r="AZ304" s="255">
        <v>0.04384259259259259</v>
      </c>
      <c r="BA304" s="259">
        <f t="shared" si="68"/>
        <v>0.0037392403064044856</v>
      </c>
      <c r="BB304" s="260"/>
      <c r="BC304" s="260"/>
      <c r="BM304" s="24"/>
      <c r="BN304" s="24"/>
      <c r="BO304" s="24"/>
      <c r="BP304" s="24"/>
      <c r="BQ304" s="24"/>
      <c r="BR304" s="24"/>
      <c r="BS304" s="24"/>
      <c r="BT304" s="279">
        <v>300</v>
      </c>
      <c r="BU304" s="280" t="s">
        <v>1909</v>
      </c>
      <c r="BV304" s="316" t="s">
        <v>1994</v>
      </c>
      <c r="BW304" s="312" t="s">
        <v>1374</v>
      </c>
      <c r="BX304" s="281">
        <v>0.019293981481481485</v>
      </c>
      <c r="BY304" s="77">
        <f t="shared" si="67"/>
        <v>0.003931129071206497</v>
      </c>
      <c r="BZ304" s="77">
        <f t="shared" si="63"/>
        <v>0.004070139691857965</v>
      </c>
      <c r="CA304" s="77">
        <f t="shared" si="64"/>
        <v>0.047722387887034645</v>
      </c>
      <c r="CB304" s="4">
        <f t="shared" si="65"/>
        <v>0.04891544758421051</v>
      </c>
      <c r="CC304" s="2">
        <f t="shared" si="66"/>
        <v>0.004171893184154414</v>
      </c>
    </row>
    <row r="305" spans="1:81" ht="12.75">
      <c r="A305" s="43"/>
      <c r="B305" s="43"/>
      <c r="C305" s="43"/>
      <c r="D305" s="43"/>
      <c r="E305" s="43"/>
      <c r="F305" s="43"/>
      <c r="G305" s="43"/>
      <c r="H305" s="43"/>
      <c r="I305" s="11"/>
      <c r="J305" s="43"/>
      <c r="K305" s="43"/>
      <c r="L305" s="43"/>
      <c r="P305" s="11"/>
      <c r="R305" s="156"/>
      <c r="T305" s="5"/>
      <c r="U305" s="5"/>
      <c r="AE305" s="89"/>
      <c r="AF305" s="89"/>
      <c r="AG305" s="100"/>
      <c r="AI305" s="3" t="s">
        <v>62</v>
      </c>
      <c r="AJ305">
        <v>1954</v>
      </c>
      <c r="AK305" s="154">
        <v>0.046886574074074074</v>
      </c>
      <c r="AL305" s="2">
        <f t="shared" si="69"/>
        <v>0.004029787200178262</v>
      </c>
      <c r="AM305" s="13" t="s">
        <v>392</v>
      </c>
      <c r="AN305" s="43"/>
      <c r="AS305" s="13"/>
      <c r="AV305" s="254">
        <v>295</v>
      </c>
      <c r="AW305" s="248" t="s">
        <v>1221</v>
      </c>
      <c r="AX305" s="248" t="s">
        <v>1543</v>
      </c>
      <c r="AY305" s="248" t="s">
        <v>1252</v>
      </c>
      <c r="AZ305" s="255">
        <v>0.04405092592592593</v>
      </c>
      <c r="BA305" s="259">
        <f t="shared" si="68"/>
        <v>0.003757008607754877</v>
      </c>
      <c r="BB305" s="260"/>
      <c r="BC305" s="260"/>
      <c r="BM305" s="24"/>
      <c r="BN305" s="24"/>
      <c r="BO305" s="24"/>
      <c r="BP305" s="24"/>
      <c r="BQ305" s="24"/>
      <c r="BR305" s="24"/>
      <c r="BS305" s="24"/>
      <c r="BT305" s="279">
        <v>301</v>
      </c>
      <c r="BU305" s="280" t="s">
        <v>1908</v>
      </c>
      <c r="BV305" s="280" t="s">
        <v>1853</v>
      </c>
      <c r="BW305" s="280" t="s">
        <v>158</v>
      </c>
      <c r="BX305" s="281">
        <v>0.01934027777777778</v>
      </c>
      <c r="BY305" s="77">
        <f t="shared" si="67"/>
        <v>0.00394056189441275</v>
      </c>
      <c r="BZ305" s="77">
        <f t="shared" si="63"/>
        <v>0.004079906073842027</v>
      </c>
      <c r="CA305" s="77">
        <f t="shared" si="64"/>
        <v>0.04783689871579776</v>
      </c>
      <c r="CB305" s="4">
        <f t="shared" si="65"/>
        <v>0.0490328211836927</v>
      </c>
      <c r="CC305" s="2">
        <f t="shared" si="66"/>
        <v>0.004181903725688076</v>
      </c>
    </row>
    <row r="306" spans="1:81" ht="12.75">
      <c r="A306" s="43"/>
      <c r="B306" s="43"/>
      <c r="C306" s="43"/>
      <c r="D306" s="43"/>
      <c r="E306" s="43"/>
      <c r="F306" s="43"/>
      <c r="G306" s="43"/>
      <c r="H306" s="43"/>
      <c r="I306" s="11"/>
      <c r="J306" s="43"/>
      <c r="K306" s="43"/>
      <c r="L306" s="43"/>
      <c r="P306" s="11"/>
      <c r="R306" s="156"/>
      <c r="T306" s="5"/>
      <c r="U306" s="5"/>
      <c r="AE306" s="89"/>
      <c r="AF306" s="89"/>
      <c r="AG306" s="100"/>
      <c r="AI306" t="s">
        <v>88</v>
      </c>
      <c r="AJ306">
        <v>1940</v>
      </c>
      <c r="AK306" s="154">
        <v>0.046898148148148154</v>
      </c>
      <c r="AL306" s="2">
        <f t="shared" si="69"/>
        <v>0.004030781963742858</v>
      </c>
      <c r="AM306" s="13" t="s">
        <v>161</v>
      </c>
      <c r="AN306" s="43"/>
      <c r="AS306" s="13"/>
      <c r="AV306" s="254">
        <v>296</v>
      </c>
      <c r="AW306" s="248" t="s">
        <v>1208</v>
      </c>
      <c r="AX306" s="248" t="s">
        <v>1544</v>
      </c>
      <c r="AY306" s="248" t="s">
        <v>158</v>
      </c>
      <c r="AZ306" s="255">
        <v>0.04435185185185186</v>
      </c>
      <c r="BA306" s="259">
        <f t="shared" si="68"/>
        <v>0.003782673931927664</v>
      </c>
      <c r="BB306" s="260"/>
      <c r="BC306" s="260"/>
      <c r="BM306" s="24"/>
      <c r="BN306" s="24"/>
      <c r="BO306" s="24"/>
      <c r="BP306" s="24"/>
      <c r="BQ306" s="24"/>
      <c r="BR306" s="24"/>
      <c r="BS306" s="24"/>
      <c r="BT306" s="279">
        <v>302</v>
      </c>
      <c r="BU306" s="280" t="s">
        <v>1908</v>
      </c>
      <c r="BV306" s="280" t="s">
        <v>1854</v>
      </c>
      <c r="BW306" s="280" t="s">
        <v>1258</v>
      </c>
      <c r="BX306" s="281">
        <v>0.019351851851851853</v>
      </c>
      <c r="BY306" s="77">
        <f t="shared" si="67"/>
        <v>0.003942920100214313</v>
      </c>
      <c r="BZ306" s="77">
        <f t="shared" si="63"/>
        <v>0.004082347669338042</v>
      </c>
      <c r="CA306" s="77">
        <f t="shared" si="64"/>
        <v>0.04786552642298854</v>
      </c>
      <c r="CB306" s="4">
        <f t="shared" si="65"/>
        <v>0.049062164583563245</v>
      </c>
      <c r="CC306" s="2">
        <f t="shared" si="66"/>
        <v>0.004184406361071492</v>
      </c>
    </row>
    <row r="307" spans="1:81" ht="12.75">
      <c r="A307" s="43"/>
      <c r="B307" s="43"/>
      <c r="C307" s="43"/>
      <c r="D307" s="43"/>
      <c r="E307" s="43"/>
      <c r="F307" s="43"/>
      <c r="G307" s="43"/>
      <c r="H307" s="43"/>
      <c r="I307" s="11"/>
      <c r="J307" s="43"/>
      <c r="K307" s="43"/>
      <c r="L307" s="43"/>
      <c r="P307" s="11"/>
      <c r="R307" s="156"/>
      <c r="T307" s="5"/>
      <c r="U307" s="5"/>
      <c r="AE307" s="89"/>
      <c r="AF307" s="89"/>
      <c r="AG307" s="100"/>
      <c r="AI307" t="s">
        <v>110</v>
      </c>
      <c r="AJ307">
        <v>1945</v>
      </c>
      <c r="AK307" s="154">
        <v>0.04701388888888889</v>
      </c>
      <c r="AL307" s="2">
        <f t="shared" si="69"/>
        <v>0.004040729599388817</v>
      </c>
      <c r="AM307" s="13" t="s">
        <v>161</v>
      </c>
      <c r="AN307" s="43"/>
      <c r="AS307" s="13"/>
      <c r="AV307" s="254">
        <v>297</v>
      </c>
      <c r="AW307" s="248" t="s">
        <v>1237</v>
      </c>
      <c r="AX307" s="248" t="s">
        <v>742</v>
      </c>
      <c r="AY307" s="248" t="s">
        <v>158</v>
      </c>
      <c r="AZ307" s="255">
        <v>0.044409722222222225</v>
      </c>
      <c r="BA307" s="259">
        <f t="shared" si="68"/>
        <v>0.003787609571191661</v>
      </c>
      <c r="BB307" s="260"/>
      <c r="BC307" s="260"/>
      <c r="BM307" s="24"/>
      <c r="BN307" s="24"/>
      <c r="BO307" s="24"/>
      <c r="BP307" s="24"/>
      <c r="BQ307" s="24"/>
      <c r="BR307" s="24"/>
      <c r="BS307" s="24"/>
      <c r="BT307" s="279">
        <v>302</v>
      </c>
      <c r="BU307" s="280" t="s">
        <v>1909</v>
      </c>
      <c r="BV307" s="280" t="s">
        <v>1995</v>
      </c>
      <c r="BW307" s="280" t="s">
        <v>1217</v>
      </c>
      <c r="BX307" s="281">
        <v>0.019351851851851853</v>
      </c>
      <c r="BY307" s="77">
        <f t="shared" si="67"/>
        <v>0.003942920100214313</v>
      </c>
      <c r="BZ307" s="77">
        <f t="shared" si="63"/>
        <v>0.004082347669338042</v>
      </c>
      <c r="CA307" s="77">
        <f t="shared" si="64"/>
        <v>0.04786552642298854</v>
      </c>
      <c r="CB307" s="4">
        <f t="shared" si="65"/>
        <v>0.049062164583563245</v>
      </c>
      <c r="CC307" s="2">
        <f t="shared" si="66"/>
        <v>0.004184406361071492</v>
      </c>
    </row>
    <row r="308" spans="1:81" ht="12.75">
      <c r="A308" s="43"/>
      <c r="B308" s="43"/>
      <c r="C308" s="43"/>
      <c r="D308" s="43"/>
      <c r="E308" s="43"/>
      <c r="F308" s="43"/>
      <c r="G308" s="43"/>
      <c r="H308" s="43"/>
      <c r="I308" s="11"/>
      <c r="J308" s="43"/>
      <c r="K308" s="43"/>
      <c r="L308" s="43"/>
      <c r="P308" s="11"/>
      <c r="R308" s="156"/>
      <c r="T308" s="5"/>
      <c r="U308" s="5"/>
      <c r="AE308" s="89"/>
      <c r="AF308" s="89"/>
      <c r="AG308" s="100"/>
      <c r="AI308" s="3" t="s">
        <v>393</v>
      </c>
      <c r="AJ308">
        <v>1952</v>
      </c>
      <c r="AK308" s="154">
        <v>0.04703703703703704</v>
      </c>
      <c r="AL308" s="2">
        <f t="shared" si="69"/>
        <v>0.004042719126518009</v>
      </c>
      <c r="AM308" s="13" t="s">
        <v>295</v>
      </c>
      <c r="AN308" s="43"/>
      <c r="AS308" s="13"/>
      <c r="AV308" s="254">
        <v>298</v>
      </c>
      <c r="AW308" s="248" t="s">
        <v>1371</v>
      </c>
      <c r="AX308" s="268" t="s">
        <v>1545</v>
      </c>
      <c r="AY308" s="248" t="s">
        <v>1252</v>
      </c>
      <c r="AZ308" s="255">
        <v>0.04449074074074074</v>
      </c>
      <c r="BA308" s="259">
        <f t="shared" si="68"/>
        <v>0.0037945194661612573</v>
      </c>
      <c r="BB308" s="260"/>
      <c r="BC308" s="260"/>
      <c r="BM308" s="24"/>
      <c r="BN308" s="24"/>
      <c r="BO308" s="24"/>
      <c r="BP308" s="24"/>
      <c r="BQ308" s="24"/>
      <c r="BR308" s="24"/>
      <c r="BS308" s="24"/>
      <c r="BT308" s="279">
        <v>304</v>
      </c>
      <c r="BU308" s="280" t="s">
        <v>1909</v>
      </c>
      <c r="BV308" s="315" t="s">
        <v>1996</v>
      </c>
      <c r="BW308" s="280" t="s">
        <v>158</v>
      </c>
      <c r="BX308" s="281">
        <v>0.019363425925925926</v>
      </c>
      <c r="BY308" s="77">
        <f t="shared" si="67"/>
        <v>0.003945278306015877</v>
      </c>
      <c r="BZ308" s="77">
        <f t="shared" si="63"/>
        <v>0.004084789264834058</v>
      </c>
      <c r="CA308" s="77">
        <f t="shared" si="64"/>
        <v>0.04789415413017933</v>
      </c>
      <c r="CB308" s="4">
        <f t="shared" si="65"/>
        <v>0.049091507983433806</v>
      </c>
      <c r="CC308" s="2">
        <f t="shared" si="66"/>
        <v>0.004186908996454909</v>
      </c>
    </row>
    <row r="309" spans="1:81" ht="12.75">
      <c r="A309" s="43"/>
      <c r="B309" s="43"/>
      <c r="C309" s="43"/>
      <c r="D309" s="43"/>
      <c r="E309" s="43"/>
      <c r="F309" s="43"/>
      <c r="G309" s="43"/>
      <c r="H309" s="43"/>
      <c r="I309" s="11"/>
      <c r="J309" s="43"/>
      <c r="K309" s="43"/>
      <c r="L309" s="43"/>
      <c r="P309" s="11"/>
      <c r="R309" s="156"/>
      <c r="T309" s="5"/>
      <c r="U309" s="5"/>
      <c r="AE309" s="89"/>
      <c r="AF309" s="89"/>
      <c r="AG309" s="100"/>
      <c r="AI309" t="s">
        <v>394</v>
      </c>
      <c r="AJ309">
        <v>1981</v>
      </c>
      <c r="AK309" s="154">
        <v>0.04721064814814815</v>
      </c>
      <c r="AL309" s="2">
        <f t="shared" si="69"/>
        <v>0.004057640579986949</v>
      </c>
      <c r="AM309" s="13" t="s">
        <v>158</v>
      </c>
      <c r="AN309" s="43"/>
      <c r="AS309" s="13"/>
      <c r="AV309" s="254">
        <v>299</v>
      </c>
      <c r="AW309" s="248" t="s">
        <v>1237</v>
      </c>
      <c r="AX309" s="248" t="s">
        <v>1546</v>
      </c>
      <c r="AY309" s="248" t="s">
        <v>1271</v>
      </c>
      <c r="AZ309" s="255">
        <v>0.04456018518518518</v>
      </c>
      <c r="BA309" s="259">
        <f t="shared" si="68"/>
        <v>0.003800442233278054</v>
      </c>
      <c r="BB309" s="260"/>
      <c r="BC309" s="260"/>
      <c r="BM309" s="24"/>
      <c r="BN309" s="24"/>
      <c r="BO309" s="24"/>
      <c r="BP309" s="24"/>
      <c r="BQ309" s="24"/>
      <c r="BR309" s="24"/>
      <c r="BS309" s="24"/>
      <c r="BT309" s="279">
        <v>304</v>
      </c>
      <c r="BU309" s="280" t="s">
        <v>1909</v>
      </c>
      <c r="BV309" s="280" t="s">
        <v>1997</v>
      </c>
      <c r="BW309" s="280" t="s">
        <v>158</v>
      </c>
      <c r="BX309" s="281">
        <v>0.019363425925925926</v>
      </c>
      <c r="BY309" s="77">
        <f t="shared" si="67"/>
        <v>0.003945278306015877</v>
      </c>
      <c r="BZ309" s="77">
        <f t="shared" si="63"/>
        <v>0.004084789264834058</v>
      </c>
      <c r="CA309" s="77">
        <f t="shared" si="64"/>
        <v>0.04789415413017933</v>
      </c>
      <c r="CB309" s="4">
        <f t="shared" si="65"/>
        <v>0.049091507983433806</v>
      </c>
      <c r="CC309" s="2">
        <f t="shared" si="66"/>
        <v>0.004186908996454909</v>
      </c>
    </row>
    <row r="310" spans="1:81" ht="12.75">
      <c r="A310" s="43"/>
      <c r="B310" s="43"/>
      <c r="C310" s="43"/>
      <c r="D310" s="43"/>
      <c r="E310" s="43"/>
      <c r="F310" s="43"/>
      <c r="G310" s="43"/>
      <c r="H310" s="43"/>
      <c r="I310" s="11"/>
      <c r="J310" s="43"/>
      <c r="K310" s="43"/>
      <c r="L310" s="43"/>
      <c r="P310" s="11"/>
      <c r="R310" s="156"/>
      <c r="T310" s="5"/>
      <c r="U310" s="5"/>
      <c r="AE310" s="89"/>
      <c r="AF310" s="89"/>
      <c r="AG310" s="100"/>
      <c r="AI310" t="s">
        <v>111</v>
      </c>
      <c r="AJ310">
        <v>1947</v>
      </c>
      <c r="AK310" s="154">
        <v>0.047511574074074074</v>
      </c>
      <c r="AL310" s="2">
        <f t="shared" si="69"/>
        <v>0.004083504432666444</v>
      </c>
      <c r="AM310" s="13" t="s">
        <v>158</v>
      </c>
      <c r="AN310" s="43"/>
      <c r="AS310" s="13"/>
      <c r="AV310" s="254">
        <v>300</v>
      </c>
      <c r="AW310" s="248" t="s">
        <v>1237</v>
      </c>
      <c r="AX310" s="263" t="s">
        <v>1547</v>
      </c>
      <c r="AY310" s="248" t="s">
        <v>1412</v>
      </c>
      <c r="AZ310" s="255">
        <v>0.044675925925925924</v>
      </c>
      <c r="BA310" s="259">
        <f t="shared" si="68"/>
        <v>0.003810313511806049</v>
      </c>
      <c r="BB310" s="260">
        <f>BA310/AT225</f>
        <v>0.986954651412573</v>
      </c>
      <c r="BC310" s="260"/>
      <c r="BM310" s="24"/>
      <c r="BN310" s="24"/>
      <c r="BO310" s="24"/>
      <c r="BP310" s="24"/>
      <c r="BQ310" s="24"/>
      <c r="BR310" s="24"/>
      <c r="BS310" s="24"/>
      <c r="BT310" s="279">
        <v>304</v>
      </c>
      <c r="BU310" s="280" t="s">
        <v>1908</v>
      </c>
      <c r="BV310" s="280" t="s">
        <v>1855</v>
      </c>
      <c r="BW310" s="280" t="s">
        <v>1247</v>
      </c>
      <c r="BX310" s="281">
        <v>0.019363425925925926</v>
      </c>
      <c r="BY310" s="77">
        <f t="shared" si="67"/>
        <v>0.003945278306015877</v>
      </c>
      <c r="BZ310" s="77">
        <f t="shared" si="63"/>
        <v>0.004084789264834058</v>
      </c>
      <c r="CA310" s="77">
        <f t="shared" si="64"/>
        <v>0.04789415413017933</v>
      </c>
      <c r="CB310" s="4">
        <f t="shared" si="65"/>
        <v>0.049091507983433806</v>
      </c>
      <c r="CC310" s="2">
        <f t="shared" si="66"/>
        <v>0.004186908996454909</v>
      </c>
    </row>
    <row r="311" spans="1:81" ht="25.5">
      <c r="A311" s="43"/>
      <c r="B311" s="43"/>
      <c r="C311" s="43"/>
      <c r="D311" s="43"/>
      <c r="E311" s="43"/>
      <c r="F311" s="43"/>
      <c r="G311" s="43"/>
      <c r="H311" s="43"/>
      <c r="I311" s="11"/>
      <c r="J311" s="43"/>
      <c r="K311" s="43"/>
      <c r="L311" s="43"/>
      <c r="P311" s="11"/>
      <c r="R311" s="156"/>
      <c r="T311" s="5"/>
      <c r="U311" s="5"/>
      <c r="AE311" s="89"/>
      <c r="AF311" s="89"/>
      <c r="AG311" s="100"/>
      <c r="AI311" s="47" t="s">
        <v>85</v>
      </c>
      <c r="AJ311">
        <v>1952</v>
      </c>
      <c r="AK311" s="154">
        <v>0.0475462962962963</v>
      </c>
      <c r="AL311" s="2">
        <f t="shared" si="69"/>
        <v>0.004086488723360232</v>
      </c>
      <c r="AM311" s="13" t="s">
        <v>375</v>
      </c>
      <c r="AN311" s="43"/>
      <c r="AS311" s="13"/>
      <c r="AV311" s="254">
        <v>301</v>
      </c>
      <c r="AW311" s="248" t="s">
        <v>1221</v>
      </c>
      <c r="AX311" s="248" t="s">
        <v>1548</v>
      </c>
      <c r="AY311" s="248" t="s">
        <v>183</v>
      </c>
      <c r="AZ311" s="255">
        <v>0.04489583333333333</v>
      </c>
      <c r="BA311" s="259">
        <f t="shared" si="68"/>
        <v>0.0038290689410092394</v>
      </c>
      <c r="BB311" s="307"/>
      <c r="BC311" s="260"/>
      <c r="BM311" s="24"/>
      <c r="BN311" s="24"/>
      <c r="BO311" s="24"/>
      <c r="BP311" s="24"/>
      <c r="BQ311" s="24"/>
      <c r="BR311" s="24"/>
      <c r="BS311" s="24"/>
      <c r="BT311" s="279">
        <v>307</v>
      </c>
      <c r="BU311" s="280" t="s">
        <v>1909</v>
      </c>
      <c r="BV311" s="280" t="s">
        <v>1998</v>
      </c>
      <c r="BW311" s="280" t="s">
        <v>1700</v>
      </c>
      <c r="BX311" s="281">
        <v>0.019375</v>
      </c>
      <c r="BY311" s="77">
        <f t="shared" si="67"/>
        <v>0.003947636511817441</v>
      </c>
      <c r="BZ311" s="77">
        <f t="shared" si="63"/>
        <v>0.0040872308603300735</v>
      </c>
      <c r="CA311" s="77">
        <f t="shared" si="64"/>
        <v>0.04792278183737011</v>
      </c>
      <c r="CB311" s="4">
        <f t="shared" si="65"/>
        <v>0.049120851383304354</v>
      </c>
      <c r="CC311" s="2">
        <f t="shared" si="66"/>
        <v>0.004189411631838324</v>
      </c>
    </row>
    <row r="312" spans="1:81" ht="12.75">
      <c r="A312" s="43"/>
      <c r="B312" s="43"/>
      <c r="C312" s="43"/>
      <c r="D312" s="43"/>
      <c r="E312" s="43"/>
      <c r="F312" s="43"/>
      <c r="G312" s="43"/>
      <c r="H312" s="43"/>
      <c r="I312" s="11"/>
      <c r="J312" s="43"/>
      <c r="K312" s="43"/>
      <c r="L312" s="43"/>
      <c r="P312" s="11"/>
      <c r="R312" s="156"/>
      <c r="T312" s="5"/>
      <c r="U312" s="5"/>
      <c r="AE312" s="89"/>
      <c r="AF312" s="89"/>
      <c r="AG312" s="100"/>
      <c r="AI312" s="47" t="s">
        <v>395</v>
      </c>
      <c r="AJ312">
        <v>1956</v>
      </c>
      <c r="AK312" s="154">
        <v>0.047650462962962964</v>
      </c>
      <c r="AL312" s="2">
        <f t="shared" si="69"/>
        <v>0.004095441595441595</v>
      </c>
      <c r="AM312" s="13" t="s">
        <v>375</v>
      </c>
      <c r="AN312" s="43"/>
      <c r="AS312" s="13"/>
      <c r="AV312" s="254">
        <v>302</v>
      </c>
      <c r="AW312" s="248" t="s">
        <v>1317</v>
      </c>
      <c r="AX312" s="248" t="s">
        <v>1549</v>
      </c>
      <c r="AY312" s="248" t="s">
        <v>1258</v>
      </c>
      <c r="AZ312" s="255">
        <v>0.04497685185185185</v>
      </c>
      <c r="BA312" s="259">
        <f t="shared" si="68"/>
        <v>0.003835978835978836</v>
      </c>
      <c r="BB312" s="260"/>
      <c r="BC312" s="260"/>
      <c r="BM312" s="24"/>
      <c r="BN312" s="24"/>
      <c r="BO312" s="24"/>
      <c r="BP312" s="24"/>
      <c r="BQ312" s="24"/>
      <c r="BR312" s="24"/>
      <c r="BS312" s="24"/>
      <c r="BT312" s="279">
        <v>307</v>
      </c>
      <c r="BU312" s="280" t="s">
        <v>1908</v>
      </c>
      <c r="BV312" s="280" t="s">
        <v>1856</v>
      </c>
      <c r="BW312" s="280" t="s">
        <v>1247</v>
      </c>
      <c r="BX312" s="281">
        <v>0.019375</v>
      </c>
      <c r="BY312" s="77">
        <f t="shared" si="67"/>
        <v>0.003947636511817441</v>
      </c>
      <c r="BZ312" s="77">
        <f t="shared" si="63"/>
        <v>0.0040872308603300735</v>
      </c>
      <c r="CA312" s="77">
        <f t="shared" si="64"/>
        <v>0.04792278183737011</v>
      </c>
      <c r="CB312" s="4">
        <f t="shared" si="65"/>
        <v>0.049120851383304354</v>
      </c>
      <c r="CC312" s="2">
        <f t="shared" si="66"/>
        <v>0.004189411631838324</v>
      </c>
    </row>
    <row r="313" spans="1:81" ht="25.5">
      <c r="A313" s="43"/>
      <c r="B313" s="43"/>
      <c r="C313" s="43"/>
      <c r="D313" s="43"/>
      <c r="E313" s="43"/>
      <c r="F313" s="43"/>
      <c r="G313" s="43"/>
      <c r="H313" s="43"/>
      <c r="I313" s="11"/>
      <c r="J313" s="43"/>
      <c r="K313" s="43"/>
      <c r="L313" s="43"/>
      <c r="P313" s="11"/>
      <c r="R313" s="156"/>
      <c r="T313" s="5"/>
      <c r="U313" s="5"/>
      <c r="AE313" s="89"/>
      <c r="AF313" s="89"/>
      <c r="AG313" s="100"/>
      <c r="AI313" s="47" t="s">
        <v>121</v>
      </c>
      <c r="AJ313">
        <v>1952</v>
      </c>
      <c r="AK313" s="154">
        <v>0.04766203703703704</v>
      </c>
      <c r="AL313" s="2">
        <f t="shared" si="69"/>
        <v>0.004096436359006191</v>
      </c>
      <c r="AM313" s="13" t="s">
        <v>377</v>
      </c>
      <c r="AN313" s="43"/>
      <c r="AR313">
        <v>3.626</v>
      </c>
      <c r="AS313" s="13"/>
      <c r="AV313" s="254">
        <v>303</v>
      </c>
      <c r="AW313" s="248" t="s">
        <v>1237</v>
      </c>
      <c r="AX313" s="248" t="s">
        <v>657</v>
      </c>
      <c r="AY313" s="248" t="s">
        <v>1258</v>
      </c>
      <c r="AZ313" s="255">
        <v>0.044988425925925925</v>
      </c>
      <c r="BA313" s="259">
        <f t="shared" si="68"/>
        <v>0.0038369659638316355</v>
      </c>
      <c r="BB313" s="260"/>
      <c r="BC313" s="260"/>
      <c r="BM313" s="24"/>
      <c r="BN313" s="24"/>
      <c r="BO313" s="24"/>
      <c r="BP313" s="24"/>
      <c r="BQ313" s="24"/>
      <c r="BR313" s="24"/>
      <c r="BS313" s="24"/>
      <c r="BT313" s="279">
        <v>309</v>
      </c>
      <c r="BU313" s="280" t="s">
        <v>1909</v>
      </c>
      <c r="BV313" s="315" t="s">
        <v>1999</v>
      </c>
      <c r="BW313" s="280" t="s">
        <v>1291</v>
      </c>
      <c r="BX313" s="281">
        <v>0.019386574074074073</v>
      </c>
      <c r="BY313" s="77">
        <f t="shared" si="67"/>
        <v>0.003949994717619004</v>
      </c>
      <c r="BZ313" s="77">
        <f t="shared" si="63"/>
        <v>0.004089672455826089</v>
      </c>
      <c r="CA313" s="77">
        <f t="shared" si="64"/>
        <v>0.04795140954456089</v>
      </c>
      <c r="CB313" s="4">
        <f t="shared" si="65"/>
        <v>0.04915019478317491</v>
      </c>
      <c r="CC313" s="2">
        <f t="shared" si="66"/>
        <v>0.004191914267221741</v>
      </c>
    </row>
    <row r="314" spans="1:81" ht="25.5">
      <c r="A314" s="43"/>
      <c r="B314" s="43"/>
      <c r="C314" s="43"/>
      <c r="D314" s="43"/>
      <c r="E314" s="43"/>
      <c r="F314" s="43"/>
      <c r="G314" s="43"/>
      <c r="H314" s="43"/>
      <c r="I314" s="11"/>
      <c r="J314" s="43"/>
      <c r="K314" s="43"/>
      <c r="L314" s="43"/>
      <c r="P314" s="11"/>
      <c r="R314" s="156"/>
      <c r="T314" s="5"/>
      <c r="U314" s="5"/>
      <c r="AE314" s="89"/>
      <c r="AF314" s="89"/>
      <c r="AG314" s="100"/>
      <c r="AI314" t="s">
        <v>396</v>
      </c>
      <c r="AJ314">
        <v>1967</v>
      </c>
      <c r="AK314" s="154">
        <v>0.04784722222222223</v>
      </c>
      <c r="AL314" s="2">
        <f t="shared" si="69"/>
        <v>0.004112352576039728</v>
      </c>
      <c r="AM314" s="13" t="s">
        <v>125</v>
      </c>
      <c r="AN314" s="43"/>
      <c r="AR314">
        <v>10.3</v>
      </c>
      <c r="AS314" s="13">
        <v>0.25</v>
      </c>
      <c r="AV314" s="254">
        <v>303</v>
      </c>
      <c r="AW314" s="248" t="s">
        <v>1237</v>
      </c>
      <c r="AX314" s="248" t="s">
        <v>1550</v>
      </c>
      <c r="AY314" s="248" t="s">
        <v>1364</v>
      </c>
      <c r="AZ314" s="255">
        <v>0.044988425925925925</v>
      </c>
      <c r="BA314" s="259">
        <f t="shared" si="68"/>
        <v>0.0038369659638316355</v>
      </c>
      <c r="BB314" s="260"/>
      <c r="BC314" s="260"/>
      <c r="BM314" s="24"/>
      <c r="BN314" s="24"/>
      <c r="BO314" s="24"/>
      <c r="BP314" s="24"/>
      <c r="BQ314" s="24"/>
      <c r="BR314" s="24"/>
      <c r="BS314" s="24"/>
      <c r="BT314" s="279">
        <v>310</v>
      </c>
      <c r="BU314" s="280" t="s">
        <v>1908</v>
      </c>
      <c r="BV314" s="280" t="s">
        <v>1857</v>
      </c>
      <c r="BW314" s="280" t="s">
        <v>1291</v>
      </c>
      <c r="BX314" s="281">
        <v>0.01943287037037037</v>
      </c>
      <c r="BY314" s="77">
        <f t="shared" si="67"/>
        <v>0.0039594275408252584</v>
      </c>
      <c r="BZ314" s="77">
        <f t="shared" si="63"/>
        <v>0.004099438837810151</v>
      </c>
      <c r="CA314" s="77">
        <f t="shared" si="64"/>
        <v>0.048065920373324016</v>
      </c>
      <c r="CB314" s="4">
        <f t="shared" si="65"/>
        <v>0.04926756838265711</v>
      </c>
      <c r="CC314" s="2">
        <f t="shared" si="66"/>
        <v>0.004201924808755404</v>
      </c>
    </row>
    <row r="315" spans="1:81" ht="25.5">
      <c r="A315" s="43"/>
      <c r="B315" s="43"/>
      <c r="C315" s="43"/>
      <c r="D315" s="43"/>
      <c r="E315" s="43"/>
      <c r="F315" s="43"/>
      <c r="G315" s="43"/>
      <c r="H315" s="43"/>
      <c r="I315" s="11"/>
      <c r="J315" s="43"/>
      <c r="K315" s="43"/>
      <c r="L315" s="43"/>
      <c r="P315" s="11"/>
      <c r="R315" s="156"/>
      <c r="T315" s="5"/>
      <c r="U315" s="5"/>
      <c r="AE315" s="89"/>
      <c r="AF315" s="89"/>
      <c r="AG315" s="100"/>
      <c r="AI315" t="s">
        <v>397</v>
      </c>
      <c r="AJ315">
        <v>1984</v>
      </c>
      <c r="AK315" s="154">
        <v>0.047858796296296295</v>
      </c>
      <c r="AL315" s="2">
        <f t="shared" si="69"/>
        <v>0.004113347339604323</v>
      </c>
      <c r="AM315" s="13" t="s">
        <v>398</v>
      </c>
      <c r="AN315" s="43"/>
      <c r="AR315">
        <f>AR314*AS314</f>
        <v>2.575</v>
      </c>
      <c r="AS315" s="13"/>
      <c r="AV315" s="254">
        <v>305</v>
      </c>
      <c r="AW315" s="248" t="s">
        <v>1237</v>
      </c>
      <c r="AX315" s="248" t="s">
        <v>1551</v>
      </c>
      <c r="AY315" s="248" t="s">
        <v>1256</v>
      </c>
      <c r="AZ315" s="255">
        <v>0.04508101851851851</v>
      </c>
      <c r="BA315" s="259">
        <f t="shared" si="68"/>
        <v>0.003844862986654031</v>
      </c>
      <c r="BB315" s="260"/>
      <c r="BC315" s="260"/>
      <c r="BM315" s="24"/>
      <c r="BN315" s="24"/>
      <c r="BO315" s="24"/>
      <c r="BP315" s="24"/>
      <c r="BQ315" s="24"/>
      <c r="BR315" s="24"/>
      <c r="BS315" s="24"/>
      <c r="BT315" s="279">
        <v>311</v>
      </c>
      <c r="BU315" s="280" t="s">
        <v>1908</v>
      </c>
      <c r="BV315" s="280" t="s">
        <v>1858</v>
      </c>
      <c r="BW315" s="280" t="s">
        <v>158</v>
      </c>
      <c r="BX315" s="281">
        <v>0.019444444444444445</v>
      </c>
      <c r="BY315" s="77">
        <f t="shared" si="67"/>
        <v>0.003961785746626822</v>
      </c>
      <c r="BZ315" s="77">
        <f t="shared" si="63"/>
        <v>0.004101880433306167</v>
      </c>
      <c r="CA315" s="77">
        <f t="shared" si="64"/>
        <v>0.048094548080514804</v>
      </c>
      <c r="CB315" s="4">
        <f t="shared" si="65"/>
        <v>0.049296911782527666</v>
      </c>
      <c r="CC315" s="2">
        <f t="shared" si="66"/>
        <v>0.0042044274441388205</v>
      </c>
    </row>
    <row r="316" spans="1:81" ht="12.75">
      <c r="A316" s="43"/>
      <c r="B316" s="43"/>
      <c r="C316" s="43"/>
      <c r="D316" s="43"/>
      <c r="E316" s="43"/>
      <c r="F316" s="43"/>
      <c r="G316" s="43"/>
      <c r="H316" s="43"/>
      <c r="I316" s="11"/>
      <c r="J316" s="43"/>
      <c r="K316" s="43"/>
      <c r="L316" s="43"/>
      <c r="P316" s="11"/>
      <c r="R316" s="156"/>
      <c r="T316" s="5"/>
      <c r="U316" s="5"/>
      <c r="AE316" s="89"/>
      <c r="AF316" s="89"/>
      <c r="AG316" s="100"/>
      <c r="AI316" t="s">
        <v>74</v>
      </c>
      <c r="AJ316">
        <v>1984</v>
      </c>
      <c r="AK316" s="154">
        <v>0.048518518518518516</v>
      </c>
      <c r="AL316" s="2">
        <f t="shared" si="69"/>
        <v>0.004170048862786293</v>
      </c>
      <c r="AM316" s="13" t="s">
        <v>398</v>
      </c>
      <c r="AN316" s="43"/>
      <c r="AR316">
        <f>AR315/AR313</f>
        <v>0.7101489244346388</v>
      </c>
      <c r="AS316" s="13"/>
      <c r="AV316" s="254">
        <v>306</v>
      </c>
      <c r="AW316" s="248" t="s">
        <v>1269</v>
      </c>
      <c r="AX316" s="268" t="s">
        <v>1552</v>
      </c>
      <c r="AY316" s="248" t="s">
        <v>1236</v>
      </c>
      <c r="AZ316" s="255">
        <v>0.04532407407407407</v>
      </c>
      <c r="BA316" s="259">
        <f t="shared" si="68"/>
        <v>0.0038655926715628207</v>
      </c>
      <c r="BB316" s="260"/>
      <c r="BC316" s="260"/>
      <c r="BM316" s="24"/>
      <c r="BN316" s="24"/>
      <c r="BO316" s="24"/>
      <c r="BP316" s="24"/>
      <c r="BQ316" s="24"/>
      <c r="BR316" s="24"/>
      <c r="BS316" s="24"/>
      <c r="BT316" s="279">
        <v>312</v>
      </c>
      <c r="BU316" s="280" t="s">
        <v>1908</v>
      </c>
      <c r="BV316" s="263" t="s">
        <v>1859</v>
      </c>
      <c r="BW316" s="280" t="s">
        <v>1306</v>
      </c>
      <c r="BX316" s="281">
        <v>0.01945601851851852</v>
      </c>
      <c r="BY316" s="77">
        <f t="shared" si="67"/>
        <v>0.003964143952428386</v>
      </c>
      <c r="BZ316" s="77">
        <f t="shared" si="63"/>
        <v>0.0041043220288021825</v>
      </c>
      <c r="CA316" s="77">
        <f t="shared" si="64"/>
        <v>0.048123175787705585</v>
      </c>
      <c r="CB316" s="4">
        <f t="shared" si="65"/>
        <v>0.04932625518239822</v>
      </c>
      <c r="CC316" s="2">
        <f t="shared" si="66"/>
        <v>0.004206930079522236</v>
      </c>
    </row>
    <row r="317" spans="1:81" ht="12.75">
      <c r="A317" s="43"/>
      <c r="B317" s="43"/>
      <c r="C317" s="43"/>
      <c r="D317" s="43"/>
      <c r="E317" s="43"/>
      <c r="F317" s="43"/>
      <c r="G317" s="43"/>
      <c r="H317" s="43"/>
      <c r="I317" s="11"/>
      <c r="J317" s="43"/>
      <c r="K317" s="43"/>
      <c r="L317" s="43"/>
      <c r="P317" s="11"/>
      <c r="R317" s="156"/>
      <c r="T317" s="5"/>
      <c r="U317" s="5"/>
      <c r="AE317" s="89"/>
      <c r="AF317" s="89"/>
      <c r="AG317" s="100"/>
      <c r="AI317" t="s">
        <v>87</v>
      </c>
      <c r="AJ317">
        <v>1957</v>
      </c>
      <c r="AK317" s="154">
        <v>0.04921296296296296</v>
      </c>
      <c r="AL317" s="2">
        <f t="shared" si="69"/>
        <v>0.004229734676662051</v>
      </c>
      <c r="AM317" s="13" t="s">
        <v>161</v>
      </c>
      <c r="AN317" s="43"/>
      <c r="AR317">
        <v>20</v>
      </c>
      <c r="AS317" s="11">
        <f>AR316*AR317</f>
        <v>14.202978488692777</v>
      </c>
      <c r="AV317" s="254">
        <v>307</v>
      </c>
      <c r="AW317" s="248" t="s">
        <v>1269</v>
      </c>
      <c r="AX317" s="248" t="s">
        <v>1553</v>
      </c>
      <c r="AY317" s="248" t="s">
        <v>1554</v>
      </c>
      <c r="AZ317" s="255">
        <v>0.04539351851851852</v>
      </c>
      <c r="BA317" s="259">
        <f t="shared" si="68"/>
        <v>0.003871515438679618</v>
      </c>
      <c r="BB317" s="260"/>
      <c r="BC317" s="260"/>
      <c r="BM317" s="24"/>
      <c r="BN317" s="24"/>
      <c r="BO317" s="24"/>
      <c r="BP317" s="24"/>
      <c r="BQ317" s="24"/>
      <c r="BR317" s="24"/>
      <c r="BS317" s="24"/>
      <c r="BT317" s="279">
        <v>312</v>
      </c>
      <c r="BU317" s="280" t="s">
        <v>1909</v>
      </c>
      <c r="BV317" s="315" t="s">
        <v>2000</v>
      </c>
      <c r="BW317" s="280" t="s">
        <v>1210</v>
      </c>
      <c r="BX317" s="281">
        <v>0.01945601851851852</v>
      </c>
      <c r="BY317" s="77">
        <f t="shared" si="67"/>
        <v>0.003964143952428386</v>
      </c>
      <c r="BZ317" s="77">
        <f t="shared" si="63"/>
        <v>0.0041043220288021825</v>
      </c>
      <c r="CA317" s="77">
        <f t="shared" si="64"/>
        <v>0.048123175787705585</v>
      </c>
      <c r="CB317" s="4">
        <f t="shared" si="65"/>
        <v>0.04932625518239822</v>
      </c>
      <c r="CC317" s="2">
        <f t="shared" si="66"/>
        <v>0.004206930079522236</v>
      </c>
    </row>
    <row r="318" spans="1:81" ht="12.75">
      <c r="A318" s="43"/>
      <c r="B318" s="43"/>
      <c r="C318" s="43"/>
      <c r="D318" s="43"/>
      <c r="E318" s="43"/>
      <c r="F318" s="43"/>
      <c r="G318" s="43"/>
      <c r="H318" s="43"/>
      <c r="I318" s="11"/>
      <c r="J318" s="43"/>
      <c r="K318" s="43"/>
      <c r="L318" s="43"/>
      <c r="P318" s="11"/>
      <c r="R318" s="156"/>
      <c r="T318" s="5"/>
      <c r="U318" s="5"/>
      <c r="AE318" s="89"/>
      <c r="AF318" s="89"/>
      <c r="AG318" s="100"/>
      <c r="AI318" s="6" t="s">
        <v>90</v>
      </c>
      <c r="AJ318">
        <v>1939</v>
      </c>
      <c r="AK318" s="154">
        <v>0.050034722222222223</v>
      </c>
      <c r="AL318" s="2">
        <f t="shared" si="69"/>
        <v>0.004300362889748365</v>
      </c>
      <c r="AM318" s="13" t="s">
        <v>125</v>
      </c>
      <c r="AN318" s="43"/>
      <c r="AS318" s="11"/>
      <c r="AV318" s="254">
        <v>307</v>
      </c>
      <c r="AW318" s="248" t="s">
        <v>1269</v>
      </c>
      <c r="AX318" s="248" t="s">
        <v>1555</v>
      </c>
      <c r="AY318" s="248" t="s">
        <v>1554</v>
      </c>
      <c r="AZ318" s="255">
        <v>0.04539351851851852</v>
      </c>
      <c r="BA318" s="259">
        <f t="shared" si="68"/>
        <v>0.003871515438679618</v>
      </c>
      <c r="BB318" s="260"/>
      <c r="BC318" s="260"/>
      <c r="BM318" s="24"/>
      <c r="BN318" s="24"/>
      <c r="BO318" s="24"/>
      <c r="BP318" s="24"/>
      <c r="BQ318" s="24"/>
      <c r="BR318" s="24"/>
      <c r="BS318" s="24"/>
      <c r="BT318" s="279">
        <v>312</v>
      </c>
      <c r="BU318" s="280" t="s">
        <v>1909</v>
      </c>
      <c r="BV318" s="280" t="s">
        <v>2001</v>
      </c>
      <c r="BW318" s="280" t="s">
        <v>1210</v>
      </c>
      <c r="BX318" s="281">
        <v>0.01945601851851852</v>
      </c>
      <c r="BY318" s="77">
        <f t="shared" si="67"/>
        <v>0.003964143952428386</v>
      </c>
      <c r="BZ318" s="77">
        <f t="shared" si="63"/>
        <v>0.0041043220288021825</v>
      </c>
      <c r="CA318" s="77">
        <f t="shared" si="64"/>
        <v>0.048123175787705585</v>
      </c>
      <c r="CB318" s="4">
        <f t="shared" si="65"/>
        <v>0.04932625518239822</v>
      </c>
      <c r="CC318" s="2">
        <f t="shared" si="66"/>
        <v>0.004206930079522236</v>
      </c>
    </row>
    <row r="319" spans="1:81" ht="12.75">
      <c r="A319" s="43"/>
      <c r="B319" s="43"/>
      <c r="C319" s="43"/>
      <c r="D319" s="43"/>
      <c r="E319" s="43"/>
      <c r="F319" s="43"/>
      <c r="G319" s="43"/>
      <c r="H319" s="43"/>
      <c r="I319" s="11"/>
      <c r="J319" s="43"/>
      <c r="K319" s="43"/>
      <c r="L319" s="43"/>
      <c r="P319" s="11"/>
      <c r="R319" s="156"/>
      <c r="T319" s="5"/>
      <c r="U319" s="5"/>
      <c r="AE319" s="89"/>
      <c r="AF319" s="89"/>
      <c r="AG319" s="100"/>
      <c r="AI319" t="s">
        <v>399</v>
      </c>
      <c r="AJ319">
        <v>1936</v>
      </c>
      <c r="AK319" s="154">
        <v>0.05011574074074074</v>
      </c>
      <c r="AL319" s="2">
        <f t="shared" si="69"/>
        <v>0.004307326234700536</v>
      </c>
      <c r="AM319" s="13" t="s">
        <v>125</v>
      </c>
      <c r="AN319" s="43"/>
      <c r="AR319">
        <f>20.6+AR321</f>
        <v>20.6</v>
      </c>
      <c r="AS319" s="11"/>
      <c r="AV319" s="254">
        <v>309</v>
      </c>
      <c r="AW319" s="248" t="s">
        <v>1237</v>
      </c>
      <c r="AX319" s="248" t="s">
        <v>1556</v>
      </c>
      <c r="AY319" s="248" t="s">
        <v>1326</v>
      </c>
      <c r="AZ319" s="255">
        <v>0.04555555555555555</v>
      </c>
      <c r="BA319" s="259">
        <f t="shared" si="68"/>
        <v>0.0038853352286188103</v>
      </c>
      <c r="BB319" s="260"/>
      <c r="BC319" s="260"/>
      <c r="BM319" s="24"/>
      <c r="BN319" s="24"/>
      <c r="BO319" s="24"/>
      <c r="BP319" s="24"/>
      <c r="BQ319" s="24"/>
      <c r="BR319" s="24"/>
      <c r="BS319" s="24"/>
      <c r="BT319" s="279">
        <v>315</v>
      </c>
      <c r="BU319" s="280" t="s">
        <v>1908</v>
      </c>
      <c r="BV319" s="280" t="s">
        <v>1860</v>
      </c>
      <c r="BW319" s="280" t="s">
        <v>1265</v>
      </c>
      <c r="BX319" s="281">
        <v>0.019490740740740743</v>
      </c>
      <c r="BY319" s="77">
        <f t="shared" si="67"/>
        <v>0.003971218569833077</v>
      </c>
      <c r="BZ319" s="77">
        <f t="shared" si="63"/>
        <v>0.0041116468152902295</v>
      </c>
      <c r="CA319" s="77">
        <f t="shared" si="64"/>
        <v>0.04820905890927794</v>
      </c>
      <c r="CB319" s="4">
        <f t="shared" si="65"/>
        <v>0.049414285382009884</v>
      </c>
      <c r="CC319" s="2">
        <f t="shared" si="66"/>
        <v>0.004214437985672485</v>
      </c>
    </row>
    <row r="320" spans="1:81" ht="12.75">
      <c r="A320" s="43"/>
      <c r="B320" s="43"/>
      <c r="C320" s="43"/>
      <c r="D320" s="43"/>
      <c r="E320" s="43"/>
      <c r="F320" s="43"/>
      <c r="G320" s="43"/>
      <c r="H320" s="43"/>
      <c r="I320" s="11"/>
      <c r="J320" s="43"/>
      <c r="K320" s="43"/>
      <c r="L320" s="43"/>
      <c r="P320" s="11"/>
      <c r="R320" s="156"/>
      <c r="T320" s="5"/>
      <c r="U320" s="5"/>
      <c r="AG320" s="100"/>
      <c r="AI320" t="s">
        <v>83</v>
      </c>
      <c r="AJ320">
        <v>1958</v>
      </c>
      <c r="AK320" s="154">
        <v>0.05104166666666667</v>
      </c>
      <c r="AL320" s="2">
        <f t="shared" si="69"/>
        <v>0.004386907319868214</v>
      </c>
      <c r="AM320" s="13" t="s">
        <v>158</v>
      </c>
      <c r="AN320" s="43"/>
      <c r="AR320">
        <f>AR319*AR316</f>
        <v>14.62906784335356</v>
      </c>
      <c r="AS320" s="11"/>
      <c r="AV320" s="254">
        <v>310</v>
      </c>
      <c r="AW320" s="248" t="s">
        <v>1237</v>
      </c>
      <c r="AX320" s="248" t="s">
        <v>1557</v>
      </c>
      <c r="AY320" s="248" t="s">
        <v>1271</v>
      </c>
      <c r="AZ320" s="255">
        <v>0.04576388888888889</v>
      </c>
      <c r="BA320" s="259">
        <f t="shared" si="68"/>
        <v>0.0039031035299692016</v>
      </c>
      <c r="BB320" s="260"/>
      <c r="BC320" s="260"/>
      <c r="BM320" s="24"/>
      <c r="BN320" s="24"/>
      <c r="BO320" s="24"/>
      <c r="BP320" s="24"/>
      <c r="BQ320" s="24"/>
      <c r="BR320" s="24"/>
      <c r="BS320" s="24"/>
      <c r="BT320" s="279">
        <v>316</v>
      </c>
      <c r="BU320" s="280" t="s">
        <v>1909</v>
      </c>
      <c r="BV320" s="280" t="s">
        <v>2002</v>
      </c>
      <c r="BW320" s="280" t="s">
        <v>1250</v>
      </c>
      <c r="BX320" s="281">
        <v>0.01965277777777778</v>
      </c>
      <c r="BY320" s="77">
        <f t="shared" si="67"/>
        <v>0.004004233451054967</v>
      </c>
      <c r="BZ320" s="77">
        <f t="shared" si="63"/>
        <v>0.0041458291522344475</v>
      </c>
      <c r="CA320" s="77">
        <f t="shared" si="64"/>
        <v>0.0486098468099489</v>
      </c>
      <c r="CB320" s="4">
        <f t="shared" si="65"/>
        <v>0.04982509298019762</v>
      </c>
      <c r="CC320" s="2">
        <f t="shared" si="66"/>
        <v>0.004249474881040309</v>
      </c>
    </row>
    <row r="321" spans="1:81" ht="12.75">
      <c r="A321" s="43"/>
      <c r="B321" s="43"/>
      <c r="C321" s="43"/>
      <c r="D321" s="43"/>
      <c r="E321" s="43"/>
      <c r="F321" s="43"/>
      <c r="G321" s="43"/>
      <c r="H321" s="43"/>
      <c r="I321" s="11"/>
      <c r="J321" s="43"/>
      <c r="K321" s="43"/>
      <c r="L321" s="43"/>
      <c r="P321" s="11"/>
      <c r="R321" s="156"/>
      <c r="T321" s="5"/>
      <c r="U321" s="5"/>
      <c r="AG321" s="100"/>
      <c r="AI321" t="s">
        <v>114</v>
      </c>
      <c r="AJ321">
        <v>1936</v>
      </c>
      <c r="AK321" s="154">
        <v>0.051643518518518526</v>
      </c>
      <c r="AL321" s="2">
        <f t="shared" si="69"/>
        <v>0.004438635025227205</v>
      </c>
      <c r="AM321" s="13" t="s">
        <v>161</v>
      </c>
      <c r="AN321" s="43"/>
      <c r="AS321" s="11"/>
      <c r="AV321" s="254">
        <v>311</v>
      </c>
      <c r="AW321" s="248" t="s">
        <v>1269</v>
      </c>
      <c r="AX321" s="268" t="s">
        <v>1558</v>
      </c>
      <c r="AY321" s="248" t="s">
        <v>1229</v>
      </c>
      <c r="AZ321" s="255">
        <v>0.04582175925925926</v>
      </c>
      <c r="BA321" s="259">
        <f t="shared" si="68"/>
        <v>0.0039080391692332</v>
      </c>
      <c r="BB321" s="260"/>
      <c r="BC321" s="260"/>
      <c r="BM321" s="24"/>
      <c r="BN321" s="24"/>
      <c r="BO321" s="24"/>
      <c r="BP321" s="24"/>
      <c r="BQ321" s="24"/>
      <c r="BR321" s="24"/>
      <c r="BS321" s="24"/>
      <c r="BT321" s="279">
        <v>317</v>
      </c>
      <c r="BU321" s="280" t="s">
        <v>1909</v>
      </c>
      <c r="BV321" s="316" t="s">
        <v>2003</v>
      </c>
      <c r="BW321" s="280" t="s">
        <v>1316</v>
      </c>
      <c r="BX321" s="281">
        <v>0.019664351851851853</v>
      </c>
      <c r="BY321" s="77">
        <f t="shared" si="67"/>
        <v>0.00400659165685653</v>
      </c>
      <c r="BZ321" s="77">
        <f t="shared" si="63"/>
        <v>0.0041482707477304625</v>
      </c>
      <c r="CA321" s="77">
        <f t="shared" si="64"/>
        <v>0.04863847451713967</v>
      </c>
      <c r="CB321" s="4">
        <f t="shared" si="65"/>
        <v>0.04985443638006816</v>
      </c>
      <c r="CC321" s="2">
        <f t="shared" si="66"/>
        <v>0.004251977516423724</v>
      </c>
    </row>
    <row r="322" spans="1:81" ht="12.75">
      <c r="A322" s="43"/>
      <c r="B322" s="43"/>
      <c r="C322" s="43"/>
      <c r="D322" s="43"/>
      <c r="E322" s="43"/>
      <c r="F322" s="43"/>
      <c r="G322" s="43"/>
      <c r="H322" s="43"/>
      <c r="I322" s="11"/>
      <c r="J322" s="43"/>
      <c r="K322" s="43"/>
      <c r="L322" s="43"/>
      <c r="P322" s="11"/>
      <c r="R322" s="156"/>
      <c r="T322" s="5"/>
      <c r="U322" s="5"/>
      <c r="AG322" s="100"/>
      <c r="AI322" t="s">
        <v>400</v>
      </c>
      <c r="AK322" s="154">
        <v>0.05165509259259259</v>
      </c>
      <c r="AL322" s="2">
        <f t="shared" si="69"/>
        <v>0.0044396297887918</v>
      </c>
      <c r="AM322" s="13" t="s">
        <v>129</v>
      </c>
      <c r="AN322" s="43"/>
      <c r="AS322" s="11"/>
      <c r="AV322" s="254">
        <v>312</v>
      </c>
      <c r="AW322" s="248" t="s">
        <v>1237</v>
      </c>
      <c r="AX322" s="248" t="s">
        <v>1559</v>
      </c>
      <c r="AY322" s="248" t="s">
        <v>158</v>
      </c>
      <c r="AZ322" s="255">
        <v>0.04594907407407408</v>
      </c>
      <c r="BA322" s="259">
        <f t="shared" si="68"/>
        <v>0.003918897575613994</v>
      </c>
      <c r="BB322" s="260"/>
      <c r="BC322" s="260"/>
      <c r="BM322" s="24"/>
      <c r="BN322" s="24"/>
      <c r="BO322" s="24"/>
      <c r="BP322" s="24"/>
      <c r="BQ322" s="24"/>
      <c r="BR322" s="24"/>
      <c r="BS322" s="24"/>
      <c r="BT322" s="279">
        <v>318</v>
      </c>
      <c r="BU322" s="280" t="s">
        <v>1909</v>
      </c>
      <c r="BV322" s="280" t="s">
        <v>2004</v>
      </c>
      <c r="BW322" s="280" t="s">
        <v>1223</v>
      </c>
      <c r="BX322" s="281">
        <v>0.019780092592592592</v>
      </c>
      <c r="BY322" s="77">
        <f t="shared" si="67"/>
        <v>0.004030173714872166</v>
      </c>
      <c r="BZ322" s="77">
        <f t="shared" si="63"/>
        <v>0.0041726867026906185</v>
      </c>
      <c r="CA322" s="77">
        <f t="shared" si="64"/>
        <v>0.0489247515890475</v>
      </c>
      <c r="CB322" s="4">
        <f t="shared" si="65"/>
        <v>0.05014787037877368</v>
      </c>
      <c r="CC322" s="2">
        <f t="shared" si="66"/>
        <v>0.004277003870257884</v>
      </c>
    </row>
    <row r="323" spans="1:81" ht="12.75">
      <c r="A323" s="43"/>
      <c r="B323" s="43"/>
      <c r="C323" s="43"/>
      <c r="D323" s="43"/>
      <c r="E323" s="43"/>
      <c r="F323" s="43"/>
      <c r="G323" s="43"/>
      <c r="H323" s="43"/>
      <c r="I323" s="11"/>
      <c r="J323" s="43"/>
      <c r="K323" s="43"/>
      <c r="L323" s="43"/>
      <c r="P323" s="11"/>
      <c r="R323" s="156"/>
      <c r="T323" s="5"/>
      <c r="U323" s="5"/>
      <c r="AG323" s="100"/>
      <c r="AI323" t="s">
        <v>108</v>
      </c>
      <c r="AJ323">
        <v>1995</v>
      </c>
      <c r="AK323" s="154">
        <v>0.05334490740740741</v>
      </c>
      <c r="AL323" s="2">
        <f t="shared" si="69"/>
        <v>0.004584865269222811</v>
      </c>
      <c r="AM323" s="13"/>
      <c r="AN323" s="43"/>
      <c r="AS323" s="11"/>
      <c r="AV323" s="254">
        <v>313</v>
      </c>
      <c r="AW323" s="248" t="s">
        <v>1237</v>
      </c>
      <c r="AX323" s="263" t="s">
        <v>1560</v>
      </c>
      <c r="AY323" s="248" t="s">
        <v>1412</v>
      </c>
      <c r="AZ323" s="255">
        <v>0.046018518518518514</v>
      </c>
      <c r="BA323" s="259">
        <f t="shared" si="68"/>
        <v>0.003924820342730791</v>
      </c>
      <c r="BB323" s="260"/>
      <c r="BC323" s="260"/>
      <c r="BM323" s="24"/>
      <c r="BN323" s="24"/>
      <c r="BO323" s="24"/>
      <c r="BP323" s="24"/>
      <c r="BQ323" s="24"/>
      <c r="BR323" s="24"/>
      <c r="BS323" s="24"/>
      <c r="BT323" s="279">
        <v>319</v>
      </c>
      <c r="BU323" s="280" t="s">
        <v>1908</v>
      </c>
      <c r="BV323" s="280" t="s">
        <v>1861</v>
      </c>
      <c r="BW323" s="280" t="s">
        <v>1389</v>
      </c>
      <c r="BX323" s="281">
        <v>0.019791666666666666</v>
      </c>
      <c r="BY323" s="77">
        <f t="shared" si="67"/>
        <v>0.00403253192067373</v>
      </c>
      <c r="BZ323" s="77">
        <f t="shared" si="63"/>
        <v>0.004175128298186634</v>
      </c>
      <c r="CA323" s="77">
        <f t="shared" si="64"/>
        <v>0.04895337929623829</v>
      </c>
      <c r="CB323" s="4">
        <f t="shared" si="65"/>
        <v>0.050177213778644245</v>
      </c>
      <c r="CC323" s="2">
        <f t="shared" si="66"/>
        <v>0.0042795065056413</v>
      </c>
    </row>
    <row r="324" spans="1:81" ht="12.75">
      <c r="A324" s="43"/>
      <c r="B324" s="43"/>
      <c r="C324" s="43"/>
      <c r="D324" s="43"/>
      <c r="E324" s="43"/>
      <c r="F324" s="43"/>
      <c r="G324" s="43"/>
      <c r="H324" s="43"/>
      <c r="I324" s="11"/>
      <c r="J324" s="43"/>
      <c r="K324" s="43"/>
      <c r="L324" s="43"/>
      <c r="P324" s="11"/>
      <c r="R324" s="156"/>
      <c r="T324" s="5"/>
      <c r="U324" s="5"/>
      <c r="AG324" s="100"/>
      <c r="AI324" t="s">
        <v>401</v>
      </c>
      <c r="AJ324">
        <v>1994</v>
      </c>
      <c r="AK324" s="154">
        <v>0.05333333333333334</v>
      </c>
      <c r="AL324" s="2">
        <f t="shared" si="69"/>
        <v>0.004583870505658215</v>
      </c>
      <c r="AM324" s="13" t="s">
        <v>402</v>
      </c>
      <c r="AN324" s="43"/>
      <c r="AS324" s="11"/>
      <c r="AV324" s="254">
        <v>314</v>
      </c>
      <c r="AW324" s="248" t="s">
        <v>1371</v>
      </c>
      <c r="AX324" s="248" t="s">
        <v>1561</v>
      </c>
      <c r="AY324" s="248" t="s">
        <v>1342</v>
      </c>
      <c r="AZ324" s="255">
        <v>0.04604166666666667</v>
      </c>
      <c r="BA324" s="259">
        <f t="shared" si="68"/>
        <v>0.00392679459843639</v>
      </c>
      <c r="BB324" s="260"/>
      <c r="BC324" s="260"/>
      <c r="BM324" s="24"/>
      <c r="BN324" s="24"/>
      <c r="BO324" s="24"/>
      <c r="BP324" s="24"/>
      <c r="BQ324" s="24"/>
      <c r="BR324" s="24"/>
      <c r="BS324" s="24"/>
      <c r="BT324" s="279">
        <v>320</v>
      </c>
      <c r="BU324" s="280" t="s">
        <v>1909</v>
      </c>
      <c r="BV324" s="315" t="s">
        <v>2005</v>
      </c>
      <c r="BW324" s="280" t="s">
        <v>654</v>
      </c>
      <c r="BX324" s="281">
        <v>0.01980324074074074</v>
      </c>
      <c r="BY324" s="77">
        <f t="shared" si="67"/>
        <v>0.004034890126475293</v>
      </c>
      <c r="BZ324" s="77">
        <f t="shared" si="63"/>
        <v>0.0041775698936826495</v>
      </c>
      <c r="CA324" s="77">
        <f t="shared" si="64"/>
        <v>0.048982007003429064</v>
      </c>
      <c r="CB324" s="4">
        <f t="shared" si="65"/>
        <v>0.050206557178514785</v>
      </c>
      <c r="CC324" s="2">
        <f t="shared" si="66"/>
        <v>0.004282009141024715</v>
      </c>
    </row>
    <row r="325" spans="1:81" ht="12.75">
      <c r="A325" s="43"/>
      <c r="B325" s="43"/>
      <c r="C325" s="43"/>
      <c r="D325" s="43"/>
      <c r="E325" s="43"/>
      <c r="F325" s="43"/>
      <c r="G325" s="43"/>
      <c r="H325" s="43"/>
      <c r="I325" s="11"/>
      <c r="J325" s="43"/>
      <c r="K325" s="43"/>
      <c r="L325" s="43"/>
      <c r="P325" s="11"/>
      <c r="R325" s="156"/>
      <c r="T325" s="5"/>
      <c r="U325" s="5"/>
      <c r="AG325" s="100"/>
      <c r="AI325" s="6" t="s">
        <v>403</v>
      </c>
      <c r="AJ325">
        <v>1938</v>
      </c>
      <c r="AK325" s="154">
        <v>0.057233796296296297</v>
      </c>
      <c r="AL325" s="2">
        <f t="shared" si="69"/>
        <v>0.004919105826927056</v>
      </c>
      <c r="AM325" s="13" t="s">
        <v>256</v>
      </c>
      <c r="AN325" s="43"/>
      <c r="AS325" s="11"/>
      <c r="AV325" s="254">
        <v>315</v>
      </c>
      <c r="AW325" s="248" t="s">
        <v>1221</v>
      </c>
      <c r="AX325" s="248" t="s">
        <v>1562</v>
      </c>
      <c r="AY325" s="248" t="s">
        <v>1252</v>
      </c>
      <c r="AZ325" s="255">
        <v>0.04627314814814815</v>
      </c>
      <c r="BA325" s="259">
        <f t="shared" si="68"/>
        <v>0.003946537155492379</v>
      </c>
      <c r="BB325" s="260"/>
      <c r="BC325" s="260"/>
      <c r="BM325" s="24"/>
      <c r="BN325" s="24"/>
      <c r="BO325" s="24"/>
      <c r="BP325" s="24"/>
      <c r="BQ325" s="24"/>
      <c r="BR325" s="24"/>
      <c r="BS325" s="24"/>
      <c r="BT325" s="279">
        <v>321</v>
      </c>
      <c r="BU325" s="280" t="s">
        <v>1908</v>
      </c>
      <c r="BV325" s="280" t="s">
        <v>1862</v>
      </c>
      <c r="BW325" s="280" t="s">
        <v>158</v>
      </c>
      <c r="BX325" s="281">
        <v>0.019814814814814816</v>
      </c>
      <c r="BY325" s="77">
        <f t="shared" si="67"/>
        <v>0.004037248332276857</v>
      </c>
      <c r="BZ325" s="77">
        <f t="shared" si="63"/>
        <v>0.004180011489178665</v>
      </c>
      <c r="CA325" s="77">
        <f t="shared" si="64"/>
        <v>0.04901063471061985</v>
      </c>
      <c r="CB325" s="4">
        <f t="shared" si="65"/>
        <v>0.05023590057838535</v>
      </c>
      <c r="CC325" s="2">
        <f t="shared" si="66"/>
        <v>0.004284511776408132</v>
      </c>
    </row>
    <row r="326" spans="1:81" ht="12.75">
      <c r="A326" s="43"/>
      <c r="B326" s="43"/>
      <c r="C326" s="43"/>
      <c r="D326" s="43"/>
      <c r="E326" s="43"/>
      <c r="F326" s="43"/>
      <c r="G326" s="43"/>
      <c r="H326" s="43"/>
      <c r="I326" s="11"/>
      <c r="J326" s="43"/>
      <c r="K326" s="43"/>
      <c r="L326" s="43"/>
      <c r="P326" s="11"/>
      <c r="R326" s="156"/>
      <c r="T326" s="5"/>
      <c r="U326" s="5"/>
      <c r="AG326" s="100"/>
      <c r="AI326" t="s">
        <v>122</v>
      </c>
      <c r="AJ326">
        <v>1922</v>
      </c>
      <c r="AK326" s="154">
        <v>0.06354166666666666</v>
      </c>
      <c r="AL326" s="2">
        <f t="shared" si="69"/>
        <v>0.005461251969631858</v>
      </c>
      <c r="AM326" s="13" t="s">
        <v>161</v>
      </c>
      <c r="AN326" s="43"/>
      <c r="AS326" s="11"/>
      <c r="AV326" s="254">
        <v>316</v>
      </c>
      <c r="AW326" s="265" t="s">
        <v>1317</v>
      </c>
      <c r="AX326" s="268" t="s">
        <v>1563</v>
      </c>
      <c r="AY326" s="248" t="s">
        <v>1306</v>
      </c>
      <c r="AZ326" s="255">
        <v>0.0462962962962963</v>
      </c>
      <c r="BA326" s="259">
        <f t="shared" si="68"/>
        <v>0.0039485114111979785</v>
      </c>
      <c r="BB326" s="260">
        <f>BA326/AT212</f>
        <v>1.0429049856191606</v>
      </c>
      <c r="BC326" s="260"/>
      <c r="BM326" s="24"/>
      <c r="BN326" s="24"/>
      <c r="BO326" s="24"/>
      <c r="BP326" s="24"/>
      <c r="BQ326" s="24"/>
      <c r="BR326" s="24"/>
      <c r="BS326" s="24"/>
      <c r="BT326" s="279">
        <v>322</v>
      </c>
      <c r="BU326" s="280" t="s">
        <v>1908</v>
      </c>
      <c r="BV326" s="280" t="s">
        <v>1863</v>
      </c>
      <c r="BW326" s="280" t="s">
        <v>654</v>
      </c>
      <c r="BX326" s="281">
        <v>0.019837962962962963</v>
      </c>
      <c r="BY326" s="77">
        <f t="shared" si="67"/>
        <v>0.004041964743879984</v>
      </c>
      <c r="BZ326" s="77">
        <f aca="true" t="shared" si="70" ref="BZ326:BZ389">BY326*1.0353615</f>
        <v>0.0041848946801706964</v>
      </c>
      <c r="CA326" s="77">
        <f aca="true" t="shared" si="71" ref="CA326:CA389">BZ326*11.725</f>
        <v>0.049067890125001415</v>
      </c>
      <c r="CB326" s="4">
        <f aca="true" t="shared" si="72" ref="CB326:CB389">CA326*1.025</f>
        <v>0.05029458737812645</v>
      </c>
      <c r="CC326" s="2">
        <f aca="true" t="shared" si="73" ref="CC326:CC389">CB326/11.725</f>
        <v>0.004289517047174964</v>
      </c>
    </row>
    <row r="327" spans="1:81" ht="12.75">
      <c r="A327" s="43"/>
      <c r="B327" s="43"/>
      <c r="C327" s="43"/>
      <c r="D327" s="43"/>
      <c r="E327" s="43"/>
      <c r="F327" s="43"/>
      <c r="G327" s="43"/>
      <c r="H327" s="43"/>
      <c r="I327" s="11"/>
      <c r="J327" s="43"/>
      <c r="K327" s="43"/>
      <c r="L327" s="43"/>
      <c r="P327" s="11"/>
      <c r="R327" s="156"/>
      <c r="T327" s="5"/>
      <c r="U327" s="5"/>
      <c r="AG327" s="100"/>
      <c r="AK327" s="154"/>
      <c r="AL327" s="2"/>
      <c r="AM327" s="13"/>
      <c r="AN327" s="43"/>
      <c r="AS327" s="11"/>
      <c r="AV327" s="254">
        <v>317</v>
      </c>
      <c r="AW327" s="248" t="s">
        <v>1237</v>
      </c>
      <c r="AX327" s="248" t="s">
        <v>1564</v>
      </c>
      <c r="AY327" s="248" t="s">
        <v>1565</v>
      </c>
      <c r="AZ327" s="255">
        <v>0.04637731481481481</v>
      </c>
      <c r="BA327" s="259">
        <f t="shared" si="68"/>
        <v>0.0039554213061675746</v>
      </c>
      <c r="BB327" s="260"/>
      <c r="BC327" s="260"/>
      <c r="BM327" s="24"/>
      <c r="BN327" s="24"/>
      <c r="BO327" s="24"/>
      <c r="BP327" s="24"/>
      <c r="BQ327" s="24"/>
      <c r="BR327" s="24"/>
      <c r="BS327" s="24"/>
      <c r="BT327" s="279">
        <v>322</v>
      </c>
      <c r="BU327" s="280" t="s">
        <v>1909</v>
      </c>
      <c r="BV327" s="315" t="s">
        <v>2006</v>
      </c>
      <c r="BW327" s="280" t="s">
        <v>158</v>
      </c>
      <c r="BX327" s="281">
        <v>0.019837962962962963</v>
      </c>
      <c r="BY327" s="77">
        <f t="shared" si="67"/>
        <v>0.004041964743879984</v>
      </c>
      <c r="BZ327" s="77">
        <f t="shared" si="70"/>
        <v>0.0041848946801706964</v>
      </c>
      <c r="CA327" s="77">
        <f t="shared" si="71"/>
        <v>0.049067890125001415</v>
      </c>
      <c r="CB327" s="4">
        <f t="shared" si="72"/>
        <v>0.05029458737812645</v>
      </c>
      <c r="CC327" s="2">
        <f t="shared" si="73"/>
        <v>0.004289517047174964</v>
      </c>
    </row>
    <row r="328" spans="1:81" ht="12.75">
      <c r="A328" s="43"/>
      <c r="B328" s="43"/>
      <c r="C328" s="43"/>
      <c r="D328" s="43"/>
      <c r="E328" s="43"/>
      <c r="F328" s="43"/>
      <c r="G328" s="43"/>
      <c r="H328" s="43"/>
      <c r="I328" s="11"/>
      <c r="J328" s="43"/>
      <c r="K328" s="43"/>
      <c r="L328" s="43"/>
      <c r="P328" s="11"/>
      <c r="R328" s="156"/>
      <c r="T328" s="5"/>
      <c r="U328" s="5"/>
      <c r="AG328" s="100"/>
      <c r="AK328" s="154"/>
      <c r="AL328" s="2"/>
      <c r="AM328" s="13"/>
      <c r="AN328" s="43"/>
      <c r="AS328" s="11"/>
      <c r="AV328" s="254">
        <v>318</v>
      </c>
      <c r="AW328" s="248" t="s">
        <v>1208</v>
      </c>
      <c r="AX328" s="248" t="s">
        <v>1566</v>
      </c>
      <c r="AY328" s="248" t="s">
        <v>654</v>
      </c>
      <c r="AZ328" s="255">
        <v>0.0465625</v>
      </c>
      <c r="BA328" s="259">
        <f t="shared" si="68"/>
        <v>0.003971215351812367</v>
      </c>
      <c r="BB328" s="260"/>
      <c r="BC328" s="260"/>
      <c r="BM328" s="24"/>
      <c r="BN328" s="24"/>
      <c r="BO328" s="24"/>
      <c r="BP328" s="24"/>
      <c r="BQ328" s="24"/>
      <c r="BR328" s="24"/>
      <c r="BS328" s="24"/>
      <c r="BT328" s="279">
        <v>324</v>
      </c>
      <c r="BU328" s="280" t="s">
        <v>1909</v>
      </c>
      <c r="BV328" s="315" t="s">
        <v>2007</v>
      </c>
      <c r="BW328" s="280" t="s">
        <v>1210</v>
      </c>
      <c r="BX328" s="281">
        <v>0.019849537037037037</v>
      </c>
      <c r="BY328" s="77">
        <f t="shared" si="67"/>
        <v>0.004044322949681547</v>
      </c>
      <c r="BZ328" s="77">
        <f t="shared" si="70"/>
        <v>0.0041873362756667115</v>
      </c>
      <c r="CA328" s="77">
        <f t="shared" si="71"/>
        <v>0.04909651783219219</v>
      </c>
      <c r="CB328" s="4">
        <f t="shared" si="72"/>
        <v>0.05032393077799699</v>
      </c>
      <c r="CC328" s="2">
        <f t="shared" si="73"/>
        <v>0.004292019682558379</v>
      </c>
    </row>
    <row r="329" spans="1:81" ht="12.75">
      <c r="A329" s="43"/>
      <c r="B329" s="43"/>
      <c r="C329" s="43"/>
      <c r="D329" s="43"/>
      <c r="E329" s="43"/>
      <c r="F329" s="43"/>
      <c r="G329" s="43"/>
      <c r="H329" s="43"/>
      <c r="I329" s="11"/>
      <c r="J329" s="43"/>
      <c r="K329" s="43"/>
      <c r="L329" s="43"/>
      <c r="P329" s="11"/>
      <c r="R329" s="156"/>
      <c r="T329" s="5"/>
      <c r="U329" s="5"/>
      <c r="AG329" s="100"/>
      <c r="AI329" s="3" t="s">
        <v>418</v>
      </c>
      <c r="AK329" s="154"/>
      <c r="AL329" s="2"/>
      <c r="AM329" s="13"/>
      <c r="AN329" s="43"/>
      <c r="AS329" s="11"/>
      <c r="AV329" s="254">
        <v>319</v>
      </c>
      <c r="AW329" s="248" t="s">
        <v>1371</v>
      </c>
      <c r="AX329" s="248" t="s">
        <v>1567</v>
      </c>
      <c r="AY329" s="248" t="s">
        <v>1236</v>
      </c>
      <c r="AZ329" s="255">
        <v>0.04662037037037037</v>
      </c>
      <c r="BA329" s="259">
        <f t="shared" si="68"/>
        <v>0.003976150991076364</v>
      </c>
      <c r="BB329" s="260"/>
      <c r="BC329" s="260"/>
      <c r="BM329" s="24"/>
      <c r="BN329" s="24"/>
      <c r="BO329" s="24"/>
      <c r="BP329" s="24"/>
      <c r="BQ329" s="24"/>
      <c r="BR329" s="24"/>
      <c r="BS329" s="24"/>
      <c r="BT329" s="279">
        <v>325</v>
      </c>
      <c r="BU329" s="280" t="s">
        <v>1908</v>
      </c>
      <c r="BV329" s="280" t="s">
        <v>1864</v>
      </c>
      <c r="BW329" s="280" t="s">
        <v>158</v>
      </c>
      <c r="BX329" s="281">
        <v>0.019872685185185184</v>
      </c>
      <c r="BY329" s="77">
        <f aca="true" t="shared" si="74" ref="BY329:BY392">BX329/4.908</f>
        <v>0.004049039361284675</v>
      </c>
      <c r="BZ329" s="77">
        <f t="shared" si="70"/>
        <v>0.004192219466658743</v>
      </c>
      <c r="CA329" s="77">
        <f t="shared" si="71"/>
        <v>0.049153773246573766</v>
      </c>
      <c r="CB329" s="4">
        <f t="shared" si="72"/>
        <v>0.050382617577738105</v>
      </c>
      <c r="CC329" s="2">
        <f t="shared" si="73"/>
        <v>0.004297024953325211</v>
      </c>
    </row>
    <row r="330" spans="1:81" ht="12.75">
      <c r="A330" s="43"/>
      <c r="B330" s="43"/>
      <c r="C330" s="43"/>
      <c r="D330" s="43"/>
      <c r="E330" s="43"/>
      <c r="F330" s="43"/>
      <c r="G330" s="43"/>
      <c r="H330" s="43"/>
      <c r="I330" s="11"/>
      <c r="J330" s="43"/>
      <c r="K330" s="43"/>
      <c r="L330" s="43"/>
      <c r="P330" s="11"/>
      <c r="R330" s="156"/>
      <c r="T330" s="5"/>
      <c r="U330" s="5"/>
      <c r="AG330" s="100"/>
      <c r="AK330" s="154"/>
      <c r="AL330" s="2"/>
      <c r="AM330" s="13"/>
      <c r="AN330" s="43"/>
      <c r="AS330" s="11"/>
      <c r="AV330" s="254">
        <v>320</v>
      </c>
      <c r="AW330" s="248" t="s">
        <v>1237</v>
      </c>
      <c r="AX330" s="263" t="s">
        <v>1568</v>
      </c>
      <c r="AY330" s="248" t="s">
        <v>1258</v>
      </c>
      <c r="AZ330" s="255">
        <v>0.046655092592592595</v>
      </c>
      <c r="BA330" s="259">
        <f t="shared" si="68"/>
        <v>0.003979112374634763</v>
      </c>
      <c r="BB330" s="260"/>
      <c r="BC330" s="260"/>
      <c r="BM330" s="24"/>
      <c r="BN330" s="24"/>
      <c r="BO330" s="24"/>
      <c r="BP330" s="24"/>
      <c r="BQ330" s="24"/>
      <c r="BR330" s="24"/>
      <c r="BS330" s="24"/>
      <c r="BT330" s="279">
        <v>325</v>
      </c>
      <c r="BU330" s="280" t="s">
        <v>1908</v>
      </c>
      <c r="BV330" s="280" t="s">
        <v>1865</v>
      </c>
      <c r="BW330" s="280" t="s">
        <v>1684</v>
      </c>
      <c r="BX330" s="281">
        <v>0.019872685185185184</v>
      </c>
      <c r="BY330" s="77">
        <f t="shared" si="74"/>
        <v>0.004049039361284675</v>
      </c>
      <c r="BZ330" s="77">
        <f t="shared" si="70"/>
        <v>0.004192219466658743</v>
      </c>
      <c r="CA330" s="77">
        <f t="shared" si="71"/>
        <v>0.049153773246573766</v>
      </c>
      <c r="CB330" s="4">
        <f t="shared" si="72"/>
        <v>0.050382617577738105</v>
      </c>
      <c r="CC330" s="2">
        <f t="shared" si="73"/>
        <v>0.004297024953325211</v>
      </c>
    </row>
    <row r="331" spans="1:81" ht="12.75">
      <c r="A331" s="43"/>
      <c r="B331" s="43"/>
      <c r="C331" s="43"/>
      <c r="D331" s="43"/>
      <c r="E331" s="43"/>
      <c r="F331" s="43"/>
      <c r="G331" s="43"/>
      <c r="H331" s="43"/>
      <c r="I331" s="11"/>
      <c r="J331" s="43"/>
      <c r="K331" s="43"/>
      <c r="L331" s="43"/>
      <c r="P331" s="11"/>
      <c r="R331" s="156"/>
      <c r="T331" s="5"/>
      <c r="U331" s="5"/>
      <c r="AG331" s="100"/>
      <c r="AI331" t="s">
        <v>404</v>
      </c>
      <c r="AJ331">
        <v>1966</v>
      </c>
      <c r="AK331" s="154"/>
      <c r="AL331" s="2"/>
      <c r="AM331" s="13" t="s">
        <v>158</v>
      </c>
      <c r="AN331" s="43"/>
      <c r="AS331" s="11"/>
      <c r="AV331" s="254">
        <v>321</v>
      </c>
      <c r="AW331" s="248" t="s">
        <v>1237</v>
      </c>
      <c r="AX331" s="248" t="s">
        <v>1569</v>
      </c>
      <c r="AY331" s="248" t="s">
        <v>1258</v>
      </c>
      <c r="AZ331" s="255">
        <v>0.04670138888888889</v>
      </c>
      <c r="BA331" s="259">
        <f t="shared" si="68"/>
        <v>0.003983060886045961</v>
      </c>
      <c r="BB331" s="260"/>
      <c r="BC331" s="260"/>
      <c r="BM331" s="24"/>
      <c r="BN331" s="24"/>
      <c r="BO331" s="24"/>
      <c r="BP331" s="24"/>
      <c r="BQ331" s="24"/>
      <c r="BR331" s="24"/>
      <c r="BS331" s="24"/>
      <c r="BT331" s="279">
        <v>327</v>
      </c>
      <c r="BU331" s="280" t="s">
        <v>1909</v>
      </c>
      <c r="BV331" s="315" t="s">
        <v>2008</v>
      </c>
      <c r="BW331" s="280" t="s">
        <v>183</v>
      </c>
      <c r="BX331" s="281">
        <v>0.019884259259259258</v>
      </c>
      <c r="BY331" s="77">
        <f t="shared" si="74"/>
        <v>0.004051397567086238</v>
      </c>
      <c r="BZ331" s="77">
        <f t="shared" si="70"/>
        <v>0.0041946610621547585</v>
      </c>
      <c r="CA331" s="77">
        <f t="shared" si="71"/>
        <v>0.04918240095376454</v>
      </c>
      <c r="CB331" s="4">
        <f t="shared" si="72"/>
        <v>0.05041196097760865</v>
      </c>
      <c r="CC331" s="2">
        <f t="shared" si="73"/>
        <v>0.004299527588708627</v>
      </c>
    </row>
    <row r="332" spans="1:81" ht="12.75">
      <c r="A332" s="43"/>
      <c r="B332" s="43"/>
      <c r="C332" s="43"/>
      <c r="D332" s="43"/>
      <c r="E332" s="43"/>
      <c r="F332" s="43"/>
      <c r="G332" s="43"/>
      <c r="H332" s="43"/>
      <c r="I332" s="11"/>
      <c r="J332" s="43"/>
      <c r="K332" s="43"/>
      <c r="L332" s="43"/>
      <c r="P332" s="11"/>
      <c r="R332" s="156"/>
      <c r="T332" s="5"/>
      <c r="U332" s="5"/>
      <c r="AG332" s="100"/>
      <c r="AI332" t="s">
        <v>405</v>
      </c>
      <c r="AJ332">
        <v>1948</v>
      </c>
      <c r="AK332" s="154"/>
      <c r="AL332" s="2"/>
      <c r="AM332" s="13" t="s">
        <v>243</v>
      </c>
      <c r="AN332" s="43"/>
      <c r="AS332" s="11"/>
      <c r="AT332">
        <v>507.4</v>
      </c>
      <c r="AV332" s="254">
        <v>322</v>
      </c>
      <c r="AW332" s="248" t="s">
        <v>1237</v>
      </c>
      <c r="AX332" s="282" t="s">
        <v>1570</v>
      </c>
      <c r="AY332" s="248" t="s">
        <v>1258</v>
      </c>
      <c r="AZ332" s="255">
        <v>0.04671296296296296</v>
      </c>
      <c r="BA332" s="259">
        <f aca="true" t="shared" si="75" ref="BA332:BA375">AZ332/11.725</f>
        <v>0.00398404801389876</v>
      </c>
      <c r="BB332" s="260"/>
      <c r="BC332" s="260"/>
      <c r="BM332" s="24"/>
      <c r="BN332" s="24"/>
      <c r="BO332" s="24"/>
      <c r="BP332" s="24"/>
      <c r="BQ332" s="24"/>
      <c r="BR332" s="24"/>
      <c r="BS332" s="24"/>
      <c r="BT332" s="279">
        <v>328</v>
      </c>
      <c r="BU332" s="280" t="s">
        <v>1909</v>
      </c>
      <c r="BV332" s="315" t="s">
        <v>2009</v>
      </c>
      <c r="BW332" s="280" t="s">
        <v>183</v>
      </c>
      <c r="BX332" s="281">
        <v>0.019953703703703706</v>
      </c>
      <c r="BY332" s="77">
        <f t="shared" si="74"/>
        <v>0.00406554680189562</v>
      </c>
      <c r="BZ332" s="77">
        <f t="shared" si="70"/>
        <v>0.004209310635130852</v>
      </c>
      <c r="CA332" s="77">
        <f t="shared" si="71"/>
        <v>0.04935416719690924</v>
      </c>
      <c r="CB332" s="4">
        <f t="shared" si="72"/>
        <v>0.05058802137683197</v>
      </c>
      <c r="CC332" s="2">
        <f t="shared" si="73"/>
        <v>0.004314543401009123</v>
      </c>
    </row>
    <row r="333" spans="1:81" ht="12.75">
      <c r="A333" s="43"/>
      <c r="B333" s="43"/>
      <c r="C333" s="43"/>
      <c r="D333" s="43"/>
      <c r="E333" s="43"/>
      <c r="F333" s="43"/>
      <c r="G333" s="43"/>
      <c r="H333" s="43"/>
      <c r="I333" s="11"/>
      <c r="J333" s="43"/>
      <c r="K333" s="43"/>
      <c r="L333" s="43"/>
      <c r="P333" s="11"/>
      <c r="R333" s="156"/>
      <c r="T333" s="5"/>
      <c r="U333" s="5"/>
      <c r="AG333" s="100"/>
      <c r="AI333" t="s">
        <v>406</v>
      </c>
      <c r="AJ333">
        <v>1940</v>
      </c>
      <c r="AK333" s="154"/>
      <c r="AL333" s="2"/>
      <c r="AM333" s="13" t="s">
        <v>125</v>
      </c>
      <c r="AN333" s="43"/>
      <c r="AS333" s="11"/>
      <c r="AT333">
        <v>502.4</v>
      </c>
      <c r="AV333" s="254">
        <v>323</v>
      </c>
      <c r="AW333" s="248" t="s">
        <v>1237</v>
      </c>
      <c r="AX333" s="248" t="s">
        <v>1571</v>
      </c>
      <c r="AY333" s="248" t="s">
        <v>1217</v>
      </c>
      <c r="AZ333" s="255">
        <v>0.046724537037037044</v>
      </c>
      <c r="BA333" s="259">
        <f t="shared" si="75"/>
        <v>0.003985035141751561</v>
      </c>
      <c r="BB333" s="260"/>
      <c r="BC333" s="260"/>
      <c r="BM333" s="24"/>
      <c r="BN333" s="24"/>
      <c r="BO333" s="24"/>
      <c r="BP333" s="24"/>
      <c r="BQ333" s="24"/>
      <c r="BR333" s="24"/>
      <c r="BS333" s="24"/>
      <c r="BT333" s="279">
        <v>329</v>
      </c>
      <c r="BU333" s="280" t="s">
        <v>1909</v>
      </c>
      <c r="BV333" s="315" t="s">
        <v>2010</v>
      </c>
      <c r="BW333" s="280" t="s">
        <v>1258</v>
      </c>
      <c r="BX333" s="281">
        <v>0.01996527777777778</v>
      </c>
      <c r="BY333" s="77">
        <f t="shared" si="74"/>
        <v>0.004067905007697184</v>
      </c>
      <c r="BZ333" s="77">
        <f t="shared" si="70"/>
        <v>0.004211752230626868</v>
      </c>
      <c r="CA333" s="77">
        <f t="shared" si="71"/>
        <v>0.04938279490410003</v>
      </c>
      <c r="CB333" s="4">
        <f t="shared" si="72"/>
        <v>0.05061736477670253</v>
      </c>
      <c r="CC333" s="2">
        <f t="shared" si="73"/>
        <v>0.00431704603639254</v>
      </c>
    </row>
    <row r="334" spans="1:81" ht="12.75">
      <c r="A334" s="43"/>
      <c r="B334" s="43"/>
      <c r="C334" s="43"/>
      <c r="D334" s="43"/>
      <c r="E334" s="43"/>
      <c r="F334" s="43"/>
      <c r="G334" s="43"/>
      <c r="H334" s="43"/>
      <c r="I334" s="11"/>
      <c r="J334" s="43"/>
      <c r="K334" s="43"/>
      <c r="L334" s="43"/>
      <c r="P334" s="11"/>
      <c r="R334" s="156"/>
      <c r="T334" s="5"/>
      <c r="U334" s="5"/>
      <c r="AG334" s="100"/>
      <c r="AI334" s="3" t="s">
        <v>338</v>
      </c>
      <c r="AJ334">
        <v>1947</v>
      </c>
      <c r="AK334" s="154"/>
      <c r="AL334" s="2"/>
      <c r="AM334" s="13" t="s">
        <v>201</v>
      </c>
      <c r="AN334" s="43"/>
      <c r="AS334" s="11"/>
      <c r="AU334">
        <v>9</v>
      </c>
      <c r="AV334" s="254">
        <v>323</v>
      </c>
      <c r="AW334" s="248" t="s">
        <v>1221</v>
      </c>
      <c r="AX334" s="248" t="s">
        <v>1572</v>
      </c>
      <c r="AY334" s="248" t="s">
        <v>158</v>
      </c>
      <c r="AZ334" s="255">
        <v>0.046724537037037044</v>
      </c>
      <c r="BA334" s="259">
        <f t="shared" si="75"/>
        <v>0.003985035141751561</v>
      </c>
      <c r="BB334" s="260"/>
      <c r="BC334" s="260"/>
      <c r="BM334" s="24"/>
      <c r="BN334" s="24"/>
      <c r="BO334" s="24"/>
      <c r="BP334" s="24"/>
      <c r="BQ334" s="24"/>
      <c r="BR334" s="24"/>
      <c r="BS334" s="24"/>
      <c r="BT334" s="279">
        <v>330</v>
      </c>
      <c r="BU334" s="280" t="s">
        <v>1908</v>
      </c>
      <c r="BV334" s="280" t="s">
        <v>1866</v>
      </c>
      <c r="BW334" s="280" t="s">
        <v>1217</v>
      </c>
      <c r="BX334" s="281">
        <v>0.020023148148148148</v>
      </c>
      <c r="BY334" s="77">
        <f t="shared" si="74"/>
        <v>0.004079696036705001</v>
      </c>
      <c r="BZ334" s="77">
        <f t="shared" si="70"/>
        <v>0.0042239602081069446</v>
      </c>
      <c r="CA334" s="77">
        <f t="shared" si="71"/>
        <v>0.049525933440053925</v>
      </c>
      <c r="CB334" s="4">
        <f t="shared" si="72"/>
        <v>0.05076408177605527</v>
      </c>
      <c r="CC334" s="2">
        <f t="shared" si="73"/>
        <v>0.004329559213309618</v>
      </c>
    </row>
    <row r="335" spans="1:81" ht="25.5">
      <c r="A335" s="43"/>
      <c r="B335" s="43"/>
      <c r="C335" s="43"/>
      <c r="D335" s="43"/>
      <c r="E335" s="43"/>
      <c r="F335" s="43"/>
      <c r="G335" s="43"/>
      <c r="H335" s="43"/>
      <c r="I335" s="11"/>
      <c r="J335" s="43"/>
      <c r="K335" s="43"/>
      <c r="L335" s="43"/>
      <c r="P335" s="11"/>
      <c r="R335" s="156"/>
      <c r="T335" s="5"/>
      <c r="U335" s="5"/>
      <c r="AG335" s="100"/>
      <c r="AI335" t="s">
        <v>407</v>
      </c>
      <c r="AJ335">
        <v>1964</v>
      </c>
      <c r="AK335" s="154"/>
      <c r="AL335" s="2"/>
      <c r="AM335" s="13" t="s">
        <v>408</v>
      </c>
      <c r="AN335" s="43"/>
      <c r="AS335" s="11"/>
      <c r="AV335" s="254">
        <v>325</v>
      </c>
      <c r="AW335" s="248" t="s">
        <v>1208</v>
      </c>
      <c r="AX335" s="248" t="s">
        <v>1573</v>
      </c>
      <c r="AY335" s="248" t="s">
        <v>1278</v>
      </c>
      <c r="AZ335" s="255">
        <v>0.04673611111111111</v>
      </c>
      <c r="BA335" s="259">
        <f t="shared" si="75"/>
        <v>0.003986022269604359</v>
      </c>
      <c r="BB335" s="260"/>
      <c r="BC335" s="260"/>
      <c r="BM335" s="24"/>
      <c r="BN335" s="24"/>
      <c r="BO335" s="24"/>
      <c r="BP335" s="24"/>
      <c r="BQ335" s="24"/>
      <c r="BR335" s="24"/>
      <c r="BS335" s="24"/>
      <c r="BT335" s="279">
        <v>331</v>
      </c>
      <c r="BU335" s="280" t="s">
        <v>1908</v>
      </c>
      <c r="BV335" s="280" t="s">
        <v>1867</v>
      </c>
      <c r="BW335" s="280" t="s">
        <v>1210</v>
      </c>
      <c r="BX335" s="281">
        <v>0.02013888888888889</v>
      </c>
      <c r="BY335" s="77">
        <f t="shared" si="74"/>
        <v>0.004103278094720638</v>
      </c>
      <c r="BZ335" s="77">
        <f t="shared" si="70"/>
        <v>0.004248376163067101</v>
      </c>
      <c r="CA335" s="77">
        <f t="shared" si="71"/>
        <v>0.04981221051196176</v>
      </c>
      <c r="CB335" s="4">
        <f t="shared" si="72"/>
        <v>0.0510575157747608</v>
      </c>
      <c r="CC335" s="2">
        <f t="shared" si="73"/>
        <v>0.004354585567143778</v>
      </c>
    </row>
    <row r="336" spans="1:81" ht="12.75">
      <c r="A336" s="43"/>
      <c r="B336" s="43"/>
      <c r="C336" s="43"/>
      <c r="D336" s="43"/>
      <c r="E336" s="43"/>
      <c r="F336" s="43"/>
      <c r="G336" s="43"/>
      <c r="H336" s="43"/>
      <c r="I336" s="11"/>
      <c r="J336" s="43"/>
      <c r="K336" s="43"/>
      <c r="L336" s="43"/>
      <c r="P336" s="11"/>
      <c r="R336" s="156"/>
      <c r="T336" s="5"/>
      <c r="U336" s="5"/>
      <c r="AG336" s="100"/>
      <c r="AI336" t="s">
        <v>409</v>
      </c>
      <c r="AJ336">
        <v>1988</v>
      </c>
      <c r="AK336" s="154"/>
      <c r="AL336" s="2"/>
      <c r="AM336" s="13" t="s">
        <v>410</v>
      </c>
      <c r="AN336" s="43"/>
      <c r="AS336" s="11"/>
      <c r="AV336" s="254">
        <v>326</v>
      </c>
      <c r="AW336" s="248" t="s">
        <v>1221</v>
      </c>
      <c r="AX336" s="248" t="s">
        <v>1574</v>
      </c>
      <c r="AY336" s="248" t="s">
        <v>158</v>
      </c>
      <c r="AZ336" s="255">
        <v>0.04684027777777778</v>
      </c>
      <c r="BA336" s="259">
        <f t="shared" si="75"/>
        <v>0.0039949064202795545</v>
      </c>
      <c r="BB336" s="260"/>
      <c r="BC336" s="260"/>
      <c r="BM336" s="24"/>
      <c r="BN336" s="24"/>
      <c r="BO336" s="24"/>
      <c r="BP336" s="24"/>
      <c r="BQ336" s="24"/>
      <c r="BR336" s="24"/>
      <c r="BS336" s="24"/>
      <c r="BT336" s="279">
        <v>332</v>
      </c>
      <c r="BU336" s="280" t="s">
        <v>1908</v>
      </c>
      <c r="BV336" s="280" t="s">
        <v>1869</v>
      </c>
      <c r="BW336" s="280" t="s">
        <v>1258</v>
      </c>
      <c r="BX336" s="281">
        <v>0.020266203703703703</v>
      </c>
      <c r="BY336" s="77">
        <f t="shared" si="74"/>
        <v>0.004129218358537836</v>
      </c>
      <c r="BZ336" s="77">
        <f t="shared" si="70"/>
        <v>0.004275233713523272</v>
      </c>
      <c r="CA336" s="77">
        <f t="shared" si="71"/>
        <v>0.05012711529106037</v>
      </c>
      <c r="CB336" s="4">
        <f t="shared" si="72"/>
        <v>0.05138029317333687</v>
      </c>
      <c r="CC336" s="2">
        <f t="shared" si="73"/>
        <v>0.004382114556361354</v>
      </c>
    </row>
    <row r="337" spans="1:81" ht="12.75">
      <c r="A337" s="43"/>
      <c r="B337" s="43"/>
      <c r="C337" s="43"/>
      <c r="D337" s="43"/>
      <c r="E337" s="43"/>
      <c r="F337" s="43"/>
      <c r="G337" s="43"/>
      <c r="H337" s="43"/>
      <c r="I337" s="11"/>
      <c r="J337" s="43"/>
      <c r="K337" s="43"/>
      <c r="L337" s="43"/>
      <c r="P337" s="11"/>
      <c r="R337" s="156"/>
      <c r="T337" s="5"/>
      <c r="U337" s="5"/>
      <c r="AG337" s="100"/>
      <c r="AK337" s="154"/>
      <c r="AL337" s="2"/>
      <c r="AM337" s="13"/>
      <c r="AN337" s="43"/>
      <c r="AS337" s="11"/>
      <c r="AV337" s="254">
        <v>327</v>
      </c>
      <c r="AW337" s="248" t="s">
        <v>1371</v>
      </c>
      <c r="AX337" s="248" t="s">
        <v>1575</v>
      </c>
      <c r="AY337" s="248" t="s">
        <v>1342</v>
      </c>
      <c r="AZ337" s="255">
        <v>0.0471875</v>
      </c>
      <c r="BA337" s="259">
        <f t="shared" si="75"/>
        <v>0.00402452025586354</v>
      </c>
      <c r="BB337" s="260"/>
      <c r="BC337" s="260"/>
      <c r="BM337" s="24"/>
      <c r="BN337" s="24"/>
      <c r="BO337" s="24"/>
      <c r="BP337" s="24"/>
      <c r="BQ337" s="24"/>
      <c r="BR337" s="24"/>
      <c r="BS337" s="24"/>
      <c r="BT337" s="279">
        <v>332</v>
      </c>
      <c r="BU337" s="280" t="s">
        <v>1908</v>
      </c>
      <c r="BV337" s="263" t="s">
        <v>1868</v>
      </c>
      <c r="BW337" s="280" t="s">
        <v>1282</v>
      </c>
      <c r="BX337" s="281">
        <v>0.020266203703703703</v>
      </c>
      <c r="BY337" s="77">
        <f t="shared" si="74"/>
        <v>0.004129218358537836</v>
      </c>
      <c r="BZ337" s="77">
        <f t="shared" si="70"/>
        <v>0.004275233713523272</v>
      </c>
      <c r="CA337" s="77">
        <f t="shared" si="71"/>
        <v>0.05012711529106037</v>
      </c>
      <c r="CB337" s="4">
        <f t="shared" si="72"/>
        <v>0.05138029317333687</v>
      </c>
      <c r="CC337" s="2">
        <f t="shared" si="73"/>
        <v>0.004382114556361354</v>
      </c>
    </row>
    <row r="338" spans="1:81" ht="12.75">
      <c r="A338" s="43"/>
      <c r="B338" s="43"/>
      <c r="C338" s="43"/>
      <c r="D338" s="43"/>
      <c r="E338" s="43"/>
      <c r="F338" s="43"/>
      <c r="G338" s="43"/>
      <c r="H338" s="43"/>
      <c r="I338" s="11"/>
      <c r="J338" s="43"/>
      <c r="K338" s="43"/>
      <c r="L338" s="43"/>
      <c r="P338" s="11"/>
      <c r="R338" s="156"/>
      <c r="T338" s="5"/>
      <c r="U338" s="5"/>
      <c r="AG338" s="100"/>
      <c r="AK338" s="154"/>
      <c r="AL338" s="2"/>
      <c r="AM338" s="13"/>
      <c r="AN338" s="43"/>
      <c r="AS338" s="11"/>
      <c r="AV338" s="254">
        <v>328</v>
      </c>
      <c r="AW338" s="248" t="s">
        <v>1237</v>
      </c>
      <c r="AX338" s="248" t="s">
        <v>1576</v>
      </c>
      <c r="AY338" s="248" t="s">
        <v>1412</v>
      </c>
      <c r="AZ338" s="255">
        <v>0.04731481481481481</v>
      </c>
      <c r="BA338" s="259">
        <f t="shared" si="75"/>
        <v>0.004035378662244333</v>
      </c>
      <c r="BB338" s="260"/>
      <c r="BC338" s="260"/>
      <c r="BM338" s="24"/>
      <c r="BN338" s="24"/>
      <c r="BO338" s="24"/>
      <c r="BP338" s="24"/>
      <c r="BQ338" s="24"/>
      <c r="BR338" s="24"/>
      <c r="BS338" s="24"/>
      <c r="BT338" s="279">
        <v>334</v>
      </c>
      <c r="BU338" s="280" t="s">
        <v>1909</v>
      </c>
      <c r="BV338" s="315" t="s">
        <v>2011</v>
      </c>
      <c r="BW338" s="280" t="s">
        <v>1250</v>
      </c>
      <c r="BX338" s="281">
        <v>0.020277777777777777</v>
      </c>
      <c r="BY338" s="77">
        <f t="shared" si="74"/>
        <v>0.0041315765643394</v>
      </c>
      <c r="BZ338" s="77">
        <f t="shared" si="70"/>
        <v>0.004277675309019288</v>
      </c>
      <c r="CA338" s="77">
        <f t="shared" si="71"/>
        <v>0.05015574299825115</v>
      </c>
      <c r="CB338" s="4">
        <f t="shared" si="72"/>
        <v>0.05140963657320743</v>
      </c>
      <c r="CC338" s="2">
        <f t="shared" si="73"/>
        <v>0.00438461719174477</v>
      </c>
    </row>
    <row r="339" spans="1:81" ht="25.5">
      <c r="A339" s="43"/>
      <c r="B339" s="43"/>
      <c r="C339" s="43"/>
      <c r="D339" s="43"/>
      <c r="E339" s="43"/>
      <c r="F339" s="43"/>
      <c r="G339" s="43"/>
      <c r="H339" s="43"/>
      <c r="I339" s="11"/>
      <c r="J339" s="43"/>
      <c r="K339" s="43"/>
      <c r="L339" s="43"/>
      <c r="P339" s="11"/>
      <c r="R339" s="156"/>
      <c r="T339" s="5"/>
      <c r="U339" s="5"/>
      <c r="AG339" s="100"/>
      <c r="AK339" s="154"/>
      <c r="AL339" s="2"/>
      <c r="AM339" s="13"/>
      <c r="AN339" s="43"/>
      <c r="AS339" s="11"/>
      <c r="AV339" s="254">
        <v>329</v>
      </c>
      <c r="AW339" s="248" t="s">
        <v>1208</v>
      </c>
      <c r="AX339" s="248" t="s">
        <v>1577</v>
      </c>
      <c r="AY339" s="248" t="s">
        <v>1278</v>
      </c>
      <c r="AZ339" s="255">
        <v>0.04769675925925926</v>
      </c>
      <c r="BA339" s="259">
        <f t="shared" si="75"/>
        <v>0.004067953881386717</v>
      </c>
      <c r="BB339" s="260"/>
      <c r="BC339" s="260"/>
      <c r="BM339" s="24"/>
      <c r="BN339" s="24"/>
      <c r="BO339" s="24"/>
      <c r="BP339" s="24"/>
      <c r="BQ339" s="24"/>
      <c r="BR339" s="24"/>
      <c r="BS339" s="24"/>
      <c r="BT339" s="279">
        <v>335</v>
      </c>
      <c r="BU339" s="280" t="s">
        <v>1909</v>
      </c>
      <c r="BV339" s="316" t="s">
        <v>2012</v>
      </c>
      <c r="BW339" s="280" t="s">
        <v>1306</v>
      </c>
      <c r="BX339" s="281">
        <v>0.020416666666666666</v>
      </c>
      <c r="BY339" s="77">
        <f t="shared" si="74"/>
        <v>0.004159875033958163</v>
      </c>
      <c r="BZ339" s="77">
        <f t="shared" si="70"/>
        <v>0.004306974454971474</v>
      </c>
      <c r="CA339" s="77">
        <f t="shared" si="71"/>
        <v>0.050499275484540536</v>
      </c>
      <c r="CB339" s="4">
        <f t="shared" si="72"/>
        <v>0.051761757371654046</v>
      </c>
      <c r="CC339" s="2">
        <f t="shared" si="73"/>
        <v>0.004414648816345761</v>
      </c>
    </row>
    <row r="340" spans="1:81" ht="25.5">
      <c r="A340" s="43"/>
      <c r="B340" s="43"/>
      <c r="C340" s="43"/>
      <c r="D340" s="43"/>
      <c r="E340" s="43"/>
      <c r="F340" s="43"/>
      <c r="G340" s="43"/>
      <c r="H340" s="43"/>
      <c r="I340" s="11"/>
      <c r="J340" s="43"/>
      <c r="K340" s="43"/>
      <c r="L340" s="43"/>
      <c r="P340" s="11"/>
      <c r="R340" s="156"/>
      <c r="T340" s="5"/>
      <c r="U340" s="5"/>
      <c r="AG340" s="100"/>
      <c r="AK340" s="154"/>
      <c r="AL340" s="2"/>
      <c r="AM340" s="13"/>
      <c r="AN340" s="43"/>
      <c r="AS340" s="11"/>
      <c r="AV340" s="254">
        <v>330</v>
      </c>
      <c r="AW340" s="248" t="s">
        <v>1371</v>
      </c>
      <c r="AX340" s="248" t="s">
        <v>1578</v>
      </c>
      <c r="AY340" s="248" t="s">
        <v>1342</v>
      </c>
      <c r="AZ340" s="255">
        <v>0.0478125</v>
      </c>
      <c r="BA340" s="259">
        <f t="shared" si="75"/>
        <v>0.004077825159914713</v>
      </c>
      <c r="BB340" s="260"/>
      <c r="BC340" s="260"/>
      <c r="BM340" s="24"/>
      <c r="BN340" s="24"/>
      <c r="BO340" s="24"/>
      <c r="BP340" s="24"/>
      <c r="BQ340" s="24"/>
      <c r="BR340" s="24"/>
      <c r="BS340" s="24"/>
      <c r="BT340" s="279">
        <v>336</v>
      </c>
      <c r="BU340" s="280" t="s">
        <v>1908</v>
      </c>
      <c r="BV340" s="280" t="s">
        <v>1870</v>
      </c>
      <c r="BW340" s="280" t="s">
        <v>1256</v>
      </c>
      <c r="BX340" s="281">
        <v>0.020428240740740743</v>
      </c>
      <c r="BY340" s="77">
        <f t="shared" si="74"/>
        <v>0.004162233239759727</v>
      </c>
      <c r="BZ340" s="77">
        <f t="shared" si="70"/>
        <v>0.004309416050467491</v>
      </c>
      <c r="CA340" s="77">
        <f t="shared" si="71"/>
        <v>0.05052790319173133</v>
      </c>
      <c r="CB340" s="4">
        <f t="shared" si="72"/>
        <v>0.05179110077152461</v>
      </c>
      <c r="CC340" s="2">
        <f t="shared" si="73"/>
        <v>0.004417151451729178</v>
      </c>
    </row>
    <row r="341" spans="1:81" ht="12.75">
      <c r="A341" s="43"/>
      <c r="B341" s="43"/>
      <c r="C341" s="43"/>
      <c r="D341" s="43"/>
      <c r="E341" s="43"/>
      <c r="F341" s="43"/>
      <c r="G341" s="43"/>
      <c r="H341" s="43"/>
      <c r="I341" s="11"/>
      <c r="J341" s="43"/>
      <c r="K341" s="43"/>
      <c r="L341" s="43"/>
      <c r="P341" s="11"/>
      <c r="R341" s="156"/>
      <c r="T341" s="5"/>
      <c r="U341" s="5"/>
      <c r="AG341" s="100"/>
      <c r="AK341" s="154"/>
      <c r="AL341" s="2"/>
      <c r="AM341" s="13"/>
      <c r="AN341" s="43"/>
      <c r="AS341" s="11"/>
      <c r="AV341" s="254">
        <v>331</v>
      </c>
      <c r="AW341" s="248" t="s">
        <v>1208</v>
      </c>
      <c r="AX341" s="248" t="s">
        <v>1579</v>
      </c>
      <c r="AY341" s="248" t="s">
        <v>158</v>
      </c>
      <c r="AZ341" s="255">
        <v>0.04802083333333334</v>
      </c>
      <c r="BA341" s="259">
        <f t="shared" si="75"/>
        <v>0.004095593461265104</v>
      </c>
      <c r="BB341" s="260"/>
      <c r="BC341" s="260"/>
      <c r="BM341" s="24"/>
      <c r="BN341" s="24"/>
      <c r="BO341" s="24"/>
      <c r="BP341" s="24"/>
      <c r="BQ341" s="24"/>
      <c r="BR341" s="24"/>
      <c r="BS341" s="24"/>
      <c r="BT341" s="279">
        <v>337</v>
      </c>
      <c r="BU341" s="280" t="s">
        <v>1908</v>
      </c>
      <c r="BV341" s="280" t="s">
        <v>1872</v>
      </c>
      <c r="BW341" s="280" t="s">
        <v>1250</v>
      </c>
      <c r="BX341" s="281">
        <v>0.020439814814814817</v>
      </c>
      <c r="BY341" s="77">
        <f t="shared" si="74"/>
        <v>0.004164591445561291</v>
      </c>
      <c r="BZ341" s="77">
        <f t="shared" si="70"/>
        <v>0.004311857645963506</v>
      </c>
      <c r="CA341" s="77">
        <f t="shared" si="71"/>
        <v>0.05055653089892211</v>
      </c>
      <c r="CB341" s="4">
        <f t="shared" si="72"/>
        <v>0.05182044417139516</v>
      </c>
      <c r="CC341" s="2">
        <f t="shared" si="73"/>
        <v>0.004419654087112594</v>
      </c>
    </row>
    <row r="342" spans="1:81" ht="12.75">
      <c r="A342" s="43"/>
      <c r="B342" s="43"/>
      <c r="C342" s="43"/>
      <c r="D342" s="43"/>
      <c r="E342" s="43"/>
      <c r="F342" s="43"/>
      <c r="G342" s="43"/>
      <c r="H342" s="43"/>
      <c r="I342" s="11"/>
      <c r="J342" s="43"/>
      <c r="K342" s="43"/>
      <c r="L342" s="43"/>
      <c r="P342" s="11"/>
      <c r="R342" s="156"/>
      <c r="T342" s="5"/>
      <c r="U342" s="5"/>
      <c r="AG342" s="100"/>
      <c r="AK342" s="154"/>
      <c r="AL342" s="2"/>
      <c r="AM342" s="13"/>
      <c r="AN342" s="43"/>
      <c r="AS342" s="11"/>
      <c r="AV342" s="254">
        <v>332</v>
      </c>
      <c r="AW342" s="248" t="s">
        <v>1237</v>
      </c>
      <c r="AX342" s="248" t="s">
        <v>1580</v>
      </c>
      <c r="AY342" s="248" t="s">
        <v>158</v>
      </c>
      <c r="AZ342" s="255">
        <v>0.048171296296296295</v>
      </c>
      <c r="BA342" s="259">
        <f t="shared" si="75"/>
        <v>0.004108426123351497</v>
      </c>
      <c r="BB342" s="260"/>
      <c r="BC342" s="260"/>
      <c r="BM342" s="24"/>
      <c r="BN342" s="24"/>
      <c r="BO342" s="24"/>
      <c r="BP342" s="24"/>
      <c r="BQ342" s="24"/>
      <c r="BR342" s="24"/>
      <c r="BS342" s="24"/>
      <c r="BT342" s="279">
        <v>337</v>
      </c>
      <c r="BU342" s="280" t="s">
        <v>1908</v>
      </c>
      <c r="BV342" s="280" t="s">
        <v>1871</v>
      </c>
      <c r="BW342" s="280" t="s">
        <v>679</v>
      </c>
      <c r="BX342" s="281">
        <v>0.020439814814814817</v>
      </c>
      <c r="BY342" s="77">
        <f t="shared" si="74"/>
        <v>0.004164591445561291</v>
      </c>
      <c r="BZ342" s="77">
        <f t="shared" si="70"/>
        <v>0.004311857645963506</v>
      </c>
      <c r="CA342" s="77">
        <f t="shared" si="71"/>
        <v>0.05055653089892211</v>
      </c>
      <c r="CB342" s="4">
        <f t="shared" si="72"/>
        <v>0.05182044417139516</v>
      </c>
      <c r="CC342" s="2">
        <f t="shared" si="73"/>
        <v>0.004419654087112594</v>
      </c>
    </row>
    <row r="343" spans="1:81" ht="25.5">
      <c r="A343" s="43"/>
      <c r="B343" s="43"/>
      <c r="C343" s="43"/>
      <c r="D343" s="43"/>
      <c r="E343" s="43"/>
      <c r="F343" s="43"/>
      <c r="G343" s="43"/>
      <c r="H343" s="43"/>
      <c r="I343" s="11"/>
      <c r="J343" s="43"/>
      <c r="K343" s="43"/>
      <c r="L343" s="43"/>
      <c r="P343" s="11"/>
      <c r="R343" s="156"/>
      <c r="T343" s="5"/>
      <c r="U343" s="5"/>
      <c r="AG343" s="100"/>
      <c r="AK343" s="154"/>
      <c r="AL343" s="2"/>
      <c r="AM343" s="13"/>
      <c r="AN343" s="43"/>
      <c r="AS343" s="11"/>
      <c r="AV343" s="254">
        <v>333</v>
      </c>
      <c r="AW343" s="248" t="s">
        <v>1208</v>
      </c>
      <c r="AX343" s="248" t="s">
        <v>1581</v>
      </c>
      <c r="AY343" s="248" t="s">
        <v>1418</v>
      </c>
      <c r="AZ343" s="255">
        <v>0.04821759259259259</v>
      </c>
      <c r="BA343" s="259">
        <f t="shared" si="75"/>
        <v>0.004112374634762694</v>
      </c>
      <c r="BB343" s="260"/>
      <c r="BC343" s="260"/>
      <c r="BM343" s="24"/>
      <c r="BN343" s="24"/>
      <c r="BO343" s="24"/>
      <c r="BP343" s="24"/>
      <c r="BQ343" s="24"/>
      <c r="BR343" s="24"/>
      <c r="BS343" s="24"/>
      <c r="BT343" s="279">
        <v>339</v>
      </c>
      <c r="BU343" s="280" t="s">
        <v>1908</v>
      </c>
      <c r="BV343" s="263" t="s">
        <v>1873</v>
      </c>
      <c r="BW343" s="280" t="s">
        <v>1229</v>
      </c>
      <c r="BX343" s="281">
        <v>0.020532407407407405</v>
      </c>
      <c r="BY343" s="77">
        <f t="shared" si="74"/>
        <v>0.004183457091973799</v>
      </c>
      <c r="BZ343" s="77">
        <f t="shared" si="70"/>
        <v>0.00433139040993163</v>
      </c>
      <c r="CA343" s="77">
        <f t="shared" si="71"/>
        <v>0.050785552556448364</v>
      </c>
      <c r="CB343" s="4">
        <f t="shared" si="72"/>
        <v>0.05205519137035957</v>
      </c>
      <c r="CC343" s="2">
        <f t="shared" si="73"/>
        <v>0.004439675170179921</v>
      </c>
    </row>
    <row r="344" spans="1:81" ht="12.75">
      <c r="A344" s="43"/>
      <c r="B344" s="43"/>
      <c r="C344" s="43"/>
      <c r="D344" s="43"/>
      <c r="E344" s="43"/>
      <c r="F344" s="43"/>
      <c r="G344" s="43"/>
      <c r="H344" s="43"/>
      <c r="I344" s="11"/>
      <c r="J344" s="43"/>
      <c r="K344" s="43"/>
      <c r="L344" s="43"/>
      <c r="P344" s="11"/>
      <c r="R344" s="156"/>
      <c r="T344" s="5"/>
      <c r="U344" s="5"/>
      <c r="AG344" s="100"/>
      <c r="AK344" s="154"/>
      <c r="AL344" s="2"/>
      <c r="AM344" s="13"/>
      <c r="AN344" s="43"/>
      <c r="AS344" s="11"/>
      <c r="AV344" s="254">
        <v>334</v>
      </c>
      <c r="AW344" s="248" t="s">
        <v>1237</v>
      </c>
      <c r="AX344" s="248" t="s">
        <v>1582</v>
      </c>
      <c r="AY344" s="248" t="s">
        <v>158</v>
      </c>
      <c r="AZ344" s="255">
        <v>0.04850694444444444</v>
      </c>
      <c r="BA344" s="259">
        <f t="shared" si="75"/>
        <v>0.004137052831082681</v>
      </c>
      <c r="BB344" s="260"/>
      <c r="BC344" s="260"/>
      <c r="BM344" s="24"/>
      <c r="BN344" s="24"/>
      <c r="BO344" s="24"/>
      <c r="BP344" s="24"/>
      <c r="BQ344" s="24"/>
      <c r="BR344" s="24"/>
      <c r="BS344" s="24"/>
      <c r="BT344" s="279">
        <v>340</v>
      </c>
      <c r="BU344" s="280" t="s">
        <v>1908</v>
      </c>
      <c r="BV344" s="280" t="s">
        <v>1874</v>
      </c>
      <c r="BW344" s="280" t="s">
        <v>158</v>
      </c>
      <c r="BX344" s="281">
        <v>0.020578703703703703</v>
      </c>
      <c r="BY344" s="77">
        <f t="shared" si="74"/>
        <v>0.004192889915180053</v>
      </c>
      <c r="BZ344" s="77">
        <f t="shared" si="70"/>
        <v>0.004341156791915693</v>
      </c>
      <c r="CA344" s="77">
        <f t="shared" si="71"/>
        <v>0.050900063385211504</v>
      </c>
      <c r="CB344" s="4">
        <f t="shared" si="72"/>
        <v>0.05217256496984179</v>
      </c>
      <c r="CC344" s="2">
        <f t="shared" si="73"/>
        <v>0.004449685711713586</v>
      </c>
    </row>
    <row r="345" spans="1:81" ht="25.5">
      <c r="A345" s="43"/>
      <c r="B345" s="43"/>
      <c r="C345" s="43"/>
      <c r="D345" s="43"/>
      <c r="E345" s="43"/>
      <c r="F345" s="43"/>
      <c r="G345" s="43"/>
      <c r="H345" s="43"/>
      <c r="I345" s="11"/>
      <c r="J345" s="43"/>
      <c r="K345" s="43"/>
      <c r="L345" s="43"/>
      <c r="P345" s="11"/>
      <c r="R345" s="156"/>
      <c r="T345" s="5"/>
      <c r="U345" s="5"/>
      <c r="AG345" s="100"/>
      <c r="AK345" s="154"/>
      <c r="AL345" s="2"/>
      <c r="AM345" s="13"/>
      <c r="AN345" s="43"/>
      <c r="AS345" s="11"/>
      <c r="AV345" s="254">
        <v>335</v>
      </c>
      <c r="AW345" s="248" t="s">
        <v>1371</v>
      </c>
      <c r="AX345" s="266" t="s">
        <v>1583</v>
      </c>
      <c r="AY345" s="248" t="s">
        <v>1374</v>
      </c>
      <c r="AZ345" s="255">
        <v>0.049421296296296297</v>
      </c>
      <c r="BA345" s="259">
        <f t="shared" si="75"/>
        <v>0.004215035931453842</v>
      </c>
      <c r="BB345" s="260"/>
      <c r="BC345" s="260"/>
      <c r="BM345" s="24"/>
      <c r="BN345" s="24"/>
      <c r="BO345" s="24"/>
      <c r="BP345" s="24"/>
      <c r="BQ345" s="24"/>
      <c r="BR345" s="24"/>
      <c r="BS345" s="24"/>
      <c r="BT345" s="279">
        <v>340</v>
      </c>
      <c r="BU345" s="280" t="s">
        <v>1909</v>
      </c>
      <c r="BV345" s="280" t="s">
        <v>2013</v>
      </c>
      <c r="BW345" s="280" t="s">
        <v>158</v>
      </c>
      <c r="BX345" s="281">
        <v>0.020578703703703703</v>
      </c>
      <c r="BY345" s="77">
        <f t="shared" si="74"/>
        <v>0.004192889915180053</v>
      </c>
      <c r="BZ345" s="77">
        <f t="shared" si="70"/>
        <v>0.004341156791915693</v>
      </c>
      <c r="CA345" s="77">
        <f t="shared" si="71"/>
        <v>0.050900063385211504</v>
      </c>
      <c r="CB345" s="4">
        <f t="shared" si="72"/>
        <v>0.05217256496984179</v>
      </c>
      <c r="CC345" s="2">
        <f t="shared" si="73"/>
        <v>0.004449685711713586</v>
      </c>
    </row>
    <row r="346" spans="1:81" ht="12.75">
      <c r="A346" s="43"/>
      <c r="B346" s="43"/>
      <c r="C346" s="43"/>
      <c r="D346" s="43"/>
      <c r="E346" s="43"/>
      <c r="F346" s="43"/>
      <c r="G346" s="43"/>
      <c r="H346" s="43"/>
      <c r="I346" s="11"/>
      <c r="J346" s="43"/>
      <c r="K346" s="43"/>
      <c r="L346" s="43"/>
      <c r="P346" s="11"/>
      <c r="R346" s="156"/>
      <c r="T346" s="5"/>
      <c r="U346" s="5"/>
      <c r="AG346" s="100"/>
      <c r="AK346" s="154"/>
      <c r="AL346" s="2"/>
      <c r="AM346" s="13"/>
      <c r="AN346" s="43"/>
      <c r="AS346" s="11"/>
      <c r="AV346" s="254">
        <v>336</v>
      </c>
      <c r="AW346" s="248" t="s">
        <v>1317</v>
      </c>
      <c r="AX346" s="248" t="s">
        <v>1584</v>
      </c>
      <c r="AY346" s="248" t="s">
        <v>1389</v>
      </c>
      <c r="AZ346" s="255">
        <v>0.0496412037037037</v>
      </c>
      <c r="BA346" s="259">
        <f t="shared" si="75"/>
        <v>0.004233791360657032</v>
      </c>
      <c r="BB346" s="260"/>
      <c r="BC346" s="260"/>
      <c r="BM346" s="24"/>
      <c r="BN346" s="24"/>
      <c r="BO346" s="24"/>
      <c r="BP346" s="24"/>
      <c r="BQ346" s="24"/>
      <c r="BR346" s="24"/>
      <c r="BS346" s="24"/>
      <c r="BT346" s="279">
        <v>342</v>
      </c>
      <c r="BU346" s="280" t="s">
        <v>1908</v>
      </c>
      <c r="BV346" s="280" t="s">
        <v>1875</v>
      </c>
      <c r="BW346" s="280" t="s">
        <v>158</v>
      </c>
      <c r="BX346" s="281">
        <v>0.020590277777777777</v>
      </c>
      <c r="BY346" s="77">
        <f t="shared" si="74"/>
        <v>0.004195248120981617</v>
      </c>
      <c r="BZ346" s="77">
        <f t="shared" si="70"/>
        <v>0.004343598387411708</v>
      </c>
      <c r="CA346" s="77">
        <f t="shared" si="71"/>
        <v>0.05092869109240228</v>
      </c>
      <c r="CB346" s="4">
        <f t="shared" si="72"/>
        <v>0.05220190836971233</v>
      </c>
      <c r="CC346" s="2">
        <f t="shared" si="73"/>
        <v>0.004452188347097001</v>
      </c>
    </row>
    <row r="347" spans="1:81" ht="12.75">
      <c r="A347" s="43"/>
      <c r="B347" s="43"/>
      <c r="C347" s="43"/>
      <c r="D347" s="43"/>
      <c r="E347" s="43"/>
      <c r="F347" s="43"/>
      <c r="G347" s="43"/>
      <c r="H347" s="43"/>
      <c r="I347" s="11"/>
      <c r="J347" s="43"/>
      <c r="K347" s="43"/>
      <c r="L347" s="43"/>
      <c r="P347" s="11"/>
      <c r="R347" s="156"/>
      <c r="T347" s="5"/>
      <c r="U347" s="5"/>
      <c r="AG347" s="100"/>
      <c r="AK347" s="154"/>
      <c r="AL347" s="2"/>
      <c r="AM347" s="13"/>
      <c r="AN347" s="43"/>
      <c r="AS347" s="11"/>
      <c r="AV347" s="254">
        <v>337</v>
      </c>
      <c r="AW347" s="248" t="s">
        <v>1237</v>
      </c>
      <c r="AX347" s="263" t="s">
        <v>1585</v>
      </c>
      <c r="AY347" s="265" t="s">
        <v>359</v>
      </c>
      <c r="AZ347" s="255">
        <v>0.05</v>
      </c>
      <c r="BA347" s="259">
        <f t="shared" si="75"/>
        <v>0.004264392324093817</v>
      </c>
      <c r="BB347" s="260">
        <f>BA347/AT224</f>
        <v>1.1057106229785525</v>
      </c>
      <c r="BC347" s="260"/>
      <c r="BM347" s="24"/>
      <c r="BN347" s="24"/>
      <c r="BO347" s="24"/>
      <c r="BP347" s="24"/>
      <c r="BQ347" s="24"/>
      <c r="BR347" s="24"/>
      <c r="BS347" s="24"/>
      <c r="BT347" s="279">
        <v>343</v>
      </c>
      <c r="BU347" s="280" t="s">
        <v>1908</v>
      </c>
      <c r="BV347" s="280" t="s">
        <v>1876</v>
      </c>
      <c r="BW347" s="280" t="s">
        <v>158</v>
      </c>
      <c r="BX347" s="281">
        <v>0.020613425925925927</v>
      </c>
      <c r="BY347" s="77">
        <f t="shared" si="74"/>
        <v>0.004199964532584744</v>
      </c>
      <c r="BZ347" s="77">
        <f t="shared" si="70"/>
        <v>0.004348481578403739</v>
      </c>
      <c r="CA347" s="77">
        <f t="shared" si="71"/>
        <v>0.05098594650678384</v>
      </c>
      <c r="CB347" s="4">
        <f t="shared" si="72"/>
        <v>0.05226059516945343</v>
      </c>
      <c r="CC347" s="2">
        <f t="shared" si="73"/>
        <v>0.004457193617863832</v>
      </c>
    </row>
    <row r="348" spans="1:81" ht="12.75">
      <c r="A348" s="43"/>
      <c r="B348" s="43"/>
      <c r="C348" s="43"/>
      <c r="D348" s="43"/>
      <c r="E348" s="43"/>
      <c r="F348" s="43"/>
      <c r="G348" s="43"/>
      <c r="H348" s="43"/>
      <c r="I348" s="11"/>
      <c r="J348" s="43"/>
      <c r="K348" s="43"/>
      <c r="L348" s="43"/>
      <c r="P348" s="11"/>
      <c r="R348" s="156"/>
      <c r="T348" s="5"/>
      <c r="U348" s="5"/>
      <c r="AG348" s="100"/>
      <c r="AK348" s="154"/>
      <c r="AL348" s="2"/>
      <c r="AM348" s="13"/>
      <c r="AN348" s="43"/>
      <c r="AS348" s="11"/>
      <c r="AV348" s="254">
        <v>338</v>
      </c>
      <c r="AW348" s="248" t="s">
        <v>1371</v>
      </c>
      <c r="AX348" s="266" t="s">
        <v>1586</v>
      </c>
      <c r="AY348" s="248" t="s">
        <v>1282</v>
      </c>
      <c r="AZ348" s="255">
        <v>0.05049768518518519</v>
      </c>
      <c r="BA348" s="259">
        <f t="shared" si="75"/>
        <v>0.004306838821764195</v>
      </c>
      <c r="BB348" s="260"/>
      <c r="BC348" s="260"/>
      <c r="BE348" s="2"/>
      <c r="BG348" s="2"/>
      <c r="BM348" s="24"/>
      <c r="BN348" s="24"/>
      <c r="BO348" s="24"/>
      <c r="BP348" s="24"/>
      <c r="BQ348" s="24"/>
      <c r="BR348" s="24"/>
      <c r="BS348" s="24"/>
      <c r="BT348" s="279">
        <v>344</v>
      </c>
      <c r="BU348" s="280" t="s">
        <v>1909</v>
      </c>
      <c r="BV348" s="280" t="s">
        <v>2014</v>
      </c>
      <c r="BW348" s="280" t="s">
        <v>1774</v>
      </c>
      <c r="BX348" s="281">
        <v>0.020682870370370372</v>
      </c>
      <c r="BY348" s="77">
        <f t="shared" si="74"/>
        <v>0.004214113767394126</v>
      </c>
      <c r="BZ348" s="77">
        <f t="shared" si="70"/>
        <v>0.004363131151379833</v>
      </c>
      <c r="CA348" s="77">
        <f t="shared" si="71"/>
        <v>0.051157712749928544</v>
      </c>
      <c r="CB348" s="4">
        <f t="shared" si="72"/>
        <v>0.05243665556867675</v>
      </c>
      <c r="CC348" s="2">
        <f t="shared" si="73"/>
        <v>0.004472209430164328</v>
      </c>
    </row>
    <row r="349" spans="1:81" ht="12.75">
      <c r="A349" s="43"/>
      <c r="B349" s="43"/>
      <c r="C349" s="43"/>
      <c r="D349" s="43"/>
      <c r="E349" s="43"/>
      <c r="F349" s="43"/>
      <c r="G349" s="43"/>
      <c r="H349" s="43"/>
      <c r="I349" s="11"/>
      <c r="J349" s="43"/>
      <c r="K349" s="43"/>
      <c r="L349" s="43"/>
      <c r="P349" s="11"/>
      <c r="R349" s="156"/>
      <c r="T349" s="5"/>
      <c r="U349" s="5"/>
      <c r="AG349" s="100"/>
      <c r="AK349" s="154"/>
      <c r="AL349" s="2"/>
      <c r="AM349" s="13"/>
      <c r="AN349" s="43"/>
      <c r="AS349" s="11"/>
      <c r="AV349" s="254">
        <v>339</v>
      </c>
      <c r="AW349" s="248" t="s">
        <v>1237</v>
      </c>
      <c r="AX349" s="248" t="s">
        <v>1587</v>
      </c>
      <c r="AY349" s="248" t="s">
        <v>158</v>
      </c>
      <c r="AZ349" s="255">
        <v>0.050555555555555555</v>
      </c>
      <c r="BA349" s="259">
        <f t="shared" si="75"/>
        <v>0.004311774461028192</v>
      </c>
      <c r="BB349" s="260"/>
      <c r="BC349" s="260"/>
      <c r="BE349" s="2"/>
      <c r="BM349" s="24"/>
      <c r="BN349" s="24"/>
      <c r="BO349" s="24"/>
      <c r="BP349" s="24"/>
      <c r="BQ349" s="24"/>
      <c r="BR349" s="24"/>
      <c r="BS349" s="24"/>
      <c r="BT349" s="279">
        <v>344</v>
      </c>
      <c r="BU349" s="280" t="s">
        <v>1908</v>
      </c>
      <c r="BV349" s="280" t="s">
        <v>1877</v>
      </c>
      <c r="BW349" s="280" t="s">
        <v>1342</v>
      </c>
      <c r="BX349" s="281">
        <v>0.020682870370370372</v>
      </c>
      <c r="BY349" s="77">
        <f t="shared" si="74"/>
        <v>0.004214113767394126</v>
      </c>
      <c r="BZ349" s="77">
        <f t="shared" si="70"/>
        <v>0.004363131151379833</v>
      </c>
      <c r="CA349" s="77">
        <f t="shared" si="71"/>
        <v>0.051157712749928544</v>
      </c>
      <c r="CB349" s="4">
        <f t="shared" si="72"/>
        <v>0.05243665556867675</v>
      </c>
      <c r="CC349" s="2">
        <f t="shared" si="73"/>
        <v>0.004472209430164328</v>
      </c>
    </row>
    <row r="350" spans="1:81" ht="12.75">
      <c r="A350" s="43"/>
      <c r="B350" s="43"/>
      <c r="C350" s="43"/>
      <c r="D350" s="43"/>
      <c r="E350" s="43"/>
      <c r="F350" s="43"/>
      <c r="G350" s="43"/>
      <c r="H350" s="43"/>
      <c r="I350" s="11"/>
      <c r="J350" s="43"/>
      <c r="K350" s="43"/>
      <c r="L350" s="43"/>
      <c r="P350" s="11"/>
      <c r="R350" s="156"/>
      <c r="T350" s="5"/>
      <c r="U350" s="5"/>
      <c r="AG350" s="100"/>
      <c r="AK350" s="154"/>
      <c r="AL350" s="2"/>
      <c r="AM350" s="13"/>
      <c r="AN350" s="43"/>
      <c r="AS350" s="11"/>
      <c r="AV350" s="254">
        <v>340</v>
      </c>
      <c r="AW350" s="248" t="s">
        <v>1237</v>
      </c>
      <c r="AX350" s="263" t="s">
        <v>1588</v>
      </c>
      <c r="AY350" s="248" t="s">
        <v>1316</v>
      </c>
      <c r="AZ350" s="255">
        <v>0.050567129629629635</v>
      </c>
      <c r="BA350" s="259">
        <f t="shared" si="75"/>
        <v>0.004312761588880993</v>
      </c>
      <c r="BB350" s="260"/>
      <c r="BC350" s="260"/>
      <c r="BM350" s="24"/>
      <c r="BN350" s="24"/>
      <c r="BO350" s="24"/>
      <c r="BP350" s="24"/>
      <c r="BQ350" s="24"/>
      <c r="BR350" s="24"/>
      <c r="BS350" s="24"/>
      <c r="BT350" s="279">
        <v>346</v>
      </c>
      <c r="BU350" s="280" t="s">
        <v>1909</v>
      </c>
      <c r="BV350" s="280" t="s">
        <v>2015</v>
      </c>
      <c r="BW350" s="280" t="s">
        <v>1250</v>
      </c>
      <c r="BX350" s="281">
        <v>0.020694444444444446</v>
      </c>
      <c r="BY350" s="77">
        <f t="shared" si="74"/>
        <v>0.004216471973195689</v>
      </c>
      <c r="BZ350" s="77">
        <f t="shared" si="70"/>
        <v>0.004365572746875849</v>
      </c>
      <c r="CA350" s="77">
        <f t="shared" si="71"/>
        <v>0.05118634045711933</v>
      </c>
      <c r="CB350" s="4">
        <f t="shared" si="72"/>
        <v>0.05246599896854731</v>
      </c>
      <c r="CC350" s="2">
        <f t="shared" si="73"/>
        <v>0.004474712065547746</v>
      </c>
    </row>
    <row r="351" spans="1:81" ht="12.75">
      <c r="A351" s="43"/>
      <c r="B351" s="43"/>
      <c r="C351" s="43"/>
      <c r="D351" s="43"/>
      <c r="E351" s="43"/>
      <c r="F351" s="43"/>
      <c r="G351" s="43"/>
      <c r="H351" s="43"/>
      <c r="I351" s="11"/>
      <c r="J351" s="43"/>
      <c r="K351" s="43"/>
      <c r="L351" s="43"/>
      <c r="P351" s="11"/>
      <c r="R351" s="156"/>
      <c r="T351" s="5"/>
      <c r="U351" s="5"/>
      <c r="AG351" s="100"/>
      <c r="AK351" s="154"/>
      <c r="AL351" s="2"/>
      <c r="AM351" s="13"/>
      <c r="AN351" s="43"/>
      <c r="AV351" s="254">
        <v>341</v>
      </c>
      <c r="AW351" s="248" t="s">
        <v>1317</v>
      </c>
      <c r="AX351" s="263" t="s">
        <v>1589</v>
      </c>
      <c r="AY351" s="248" t="s">
        <v>1412</v>
      </c>
      <c r="AZ351" s="255">
        <v>0.05063657407407407</v>
      </c>
      <c r="BA351" s="259">
        <f t="shared" si="75"/>
        <v>0.004318684355997788</v>
      </c>
      <c r="BC351" s="260">
        <f>BA351/AL308</f>
        <v>1.0682622811141145</v>
      </c>
      <c r="BM351" s="24"/>
      <c r="BN351" s="24"/>
      <c r="BO351" s="24"/>
      <c r="BP351" s="24"/>
      <c r="BQ351" s="24"/>
      <c r="BR351" s="24"/>
      <c r="BS351" s="24"/>
      <c r="BT351" s="279">
        <v>347</v>
      </c>
      <c r="BU351" s="280" t="s">
        <v>1909</v>
      </c>
      <c r="BV351" s="280" t="s">
        <v>2016</v>
      </c>
      <c r="BW351" s="280" t="s">
        <v>1364</v>
      </c>
      <c r="BX351" s="281">
        <v>0.020775462962962964</v>
      </c>
      <c r="BY351" s="77">
        <f t="shared" si="74"/>
        <v>0.004232979413806634</v>
      </c>
      <c r="BZ351" s="77">
        <f t="shared" si="70"/>
        <v>0.004382663915347958</v>
      </c>
      <c r="CA351" s="77">
        <f t="shared" si="71"/>
        <v>0.05138673440745481</v>
      </c>
      <c r="CB351" s="4">
        <f t="shared" si="72"/>
        <v>0.05267140276764117</v>
      </c>
      <c r="CC351" s="2">
        <f t="shared" si="73"/>
        <v>0.004492230513231657</v>
      </c>
    </row>
    <row r="352" spans="1:81" ht="25.5">
      <c r="A352" s="43"/>
      <c r="B352" s="43"/>
      <c r="C352" s="43"/>
      <c r="D352" s="43"/>
      <c r="E352" s="43"/>
      <c r="F352" s="43"/>
      <c r="G352" s="43"/>
      <c r="H352" s="43"/>
      <c r="I352" s="11"/>
      <c r="J352" s="43"/>
      <c r="K352" s="43"/>
      <c r="L352" s="43"/>
      <c r="P352" s="11"/>
      <c r="R352" s="156"/>
      <c r="T352" s="5"/>
      <c r="U352" s="5"/>
      <c r="AG352" s="100"/>
      <c r="AK352" s="154"/>
      <c r="AL352" s="2"/>
      <c r="AM352" s="7"/>
      <c r="AN352" s="43"/>
      <c r="AS352" s="11"/>
      <c r="AV352" s="254">
        <v>342</v>
      </c>
      <c r="AW352" s="248" t="s">
        <v>1208</v>
      </c>
      <c r="AX352" s="248" t="s">
        <v>1590</v>
      </c>
      <c r="AY352" s="248" t="s">
        <v>1418</v>
      </c>
      <c r="AZ352" s="255">
        <v>0.05085648148148148</v>
      </c>
      <c r="BA352" s="259">
        <f t="shared" si="75"/>
        <v>0.004337439785200979</v>
      </c>
      <c r="BB352" s="260"/>
      <c r="BC352" s="260"/>
      <c r="BM352" s="24"/>
      <c r="BN352" s="24"/>
      <c r="BO352" s="24"/>
      <c r="BP352" s="24"/>
      <c r="BQ352" s="24"/>
      <c r="BR352" s="24"/>
      <c r="BS352" s="24"/>
      <c r="BT352" s="279">
        <v>348</v>
      </c>
      <c r="BU352" s="280" t="s">
        <v>1909</v>
      </c>
      <c r="BV352" s="280" t="s">
        <v>2017</v>
      </c>
      <c r="BW352" s="280" t="s">
        <v>1436</v>
      </c>
      <c r="BX352" s="281">
        <v>0.020787037037037038</v>
      </c>
      <c r="BY352" s="77">
        <f t="shared" si="74"/>
        <v>0.004235337619608198</v>
      </c>
      <c r="BZ352" s="77">
        <f t="shared" si="70"/>
        <v>0.004385105510843973</v>
      </c>
      <c r="CA352" s="77">
        <f t="shared" si="71"/>
        <v>0.051415362114645584</v>
      </c>
      <c r="CB352" s="4">
        <f t="shared" si="72"/>
        <v>0.05270074616751172</v>
      </c>
      <c r="CC352" s="2">
        <f t="shared" si="73"/>
        <v>0.004494733148615072</v>
      </c>
    </row>
    <row r="353" spans="1:81" ht="12.75">
      <c r="A353" s="43"/>
      <c r="B353" s="43"/>
      <c r="C353" s="43"/>
      <c r="D353" s="43"/>
      <c r="E353" s="43"/>
      <c r="F353" s="43"/>
      <c r="G353" s="43"/>
      <c r="H353" s="43"/>
      <c r="I353" s="11"/>
      <c r="J353" s="43"/>
      <c r="K353" s="43"/>
      <c r="L353" s="43"/>
      <c r="P353" s="11"/>
      <c r="R353" s="156"/>
      <c r="T353" s="5"/>
      <c r="U353" s="5"/>
      <c r="AG353" s="100"/>
      <c r="AK353" s="154"/>
      <c r="AL353" s="2"/>
      <c r="AM353" s="7"/>
      <c r="AN353" s="43"/>
      <c r="AS353" s="11"/>
      <c r="AV353" s="254">
        <v>343</v>
      </c>
      <c r="AW353" s="248" t="s">
        <v>1317</v>
      </c>
      <c r="AX353" s="268" t="s">
        <v>1591</v>
      </c>
      <c r="AY353" s="248" t="s">
        <v>1412</v>
      </c>
      <c r="AZ353" s="255">
        <v>0.05098379629629629</v>
      </c>
      <c r="BA353" s="259">
        <f t="shared" si="75"/>
        <v>0.0043482981915817735</v>
      </c>
      <c r="BB353" s="260">
        <f>BA353/AT246</f>
        <v>0.9930003710273194</v>
      </c>
      <c r="BC353" s="260"/>
      <c r="BM353" s="24"/>
      <c r="BN353" s="24"/>
      <c r="BO353" s="24"/>
      <c r="BP353" s="24"/>
      <c r="BQ353" s="24"/>
      <c r="BR353" s="24"/>
      <c r="BS353" s="24"/>
      <c r="BT353" s="279">
        <v>348</v>
      </c>
      <c r="BU353" s="280" t="s">
        <v>1909</v>
      </c>
      <c r="BV353" s="280" t="s">
        <v>2018</v>
      </c>
      <c r="BW353" s="280" t="s">
        <v>158</v>
      </c>
      <c r="BX353" s="281">
        <v>0.020787037037037038</v>
      </c>
      <c r="BY353" s="77">
        <f t="shared" si="74"/>
        <v>0.004235337619608198</v>
      </c>
      <c r="BZ353" s="77">
        <f t="shared" si="70"/>
        <v>0.004385105510843973</v>
      </c>
      <c r="CA353" s="77">
        <f t="shared" si="71"/>
        <v>0.051415362114645584</v>
      </c>
      <c r="CB353" s="4">
        <f t="shared" si="72"/>
        <v>0.05270074616751172</v>
      </c>
      <c r="CC353" s="2">
        <f t="shared" si="73"/>
        <v>0.004494733148615072</v>
      </c>
    </row>
    <row r="354" spans="1:81" ht="12.75">
      <c r="A354" s="43"/>
      <c r="B354" s="43"/>
      <c r="C354" s="43"/>
      <c r="D354" s="43"/>
      <c r="E354" s="43"/>
      <c r="F354" s="43"/>
      <c r="G354" s="43"/>
      <c r="H354" s="43"/>
      <c r="I354" s="11"/>
      <c r="J354" s="43"/>
      <c r="K354" s="43"/>
      <c r="L354" s="43"/>
      <c r="P354" s="11"/>
      <c r="R354" s="156"/>
      <c r="T354" s="5"/>
      <c r="U354" s="5"/>
      <c r="AG354" s="100"/>
      <c r="AK354" s="154"/>
      <c r="AL354" s="2"/>
      <c r="AM354" s="7"/>
      <c r="AN354" s="43"/>
      <c r="AS354" s="11"/>
      <c r="AV354" s="254">
        <v>343</v>
      </c>
      <c r="AW354" s="248" t="s">
        <v>1317</v>
      </c>
      <c r="AX354" s="268" t="s">
        <v>1592</v>
      </c>
      <c r="AY354" s="248" t="s">
        <v>1412</v>
      </c>
      <c r="AZ354" s="255">
        <v>0.05098379629629629</v>
      </c>
      <c r="BA354" s="259">
        <f t="shared" si="75"/>
        <v>0.0043482981915817735</v>
      </c>
      <c r="BB354" s="260">
        <f>BA354/AT245</f>
        <v>0.9930003710273194</v>
      </c>
      <c r="BC354" s="260"/>
      <c r="BM354" s="24"/>
      <c r="BN354" s="24"/>
      <c r="BO354" s="24"/>
      <c r="BP354" s="24"/>
      <c r="BQ354" s="24"/>
      <c r="BR354" s="24"/>
      <c r="BS354" s="24"/>
      <c r="BT354" s="279">
        <v>350</v>
      </c>
      <c r="BU354" s="280" t="s">
        <v>1909</v>
      </c>
      <c r="BV354" s="280" t="s">
        <v>2019</v>
      </c>
      <c r="BW354" s="280" t="s">
        <v>1436</v>
      </c>
      <c r="BX354" s="281">
        <v>0.020983796296296296</v>
      </c>
      <c r="BY354" s="77">
        <f t="shared" si="74"/>
        <v>0.004275427118234779</v>
      </c>
      <c r="BZ354" s="77">
        <f t="shared" si="70"/>
        <v>0.004426612634276238</v>
      </c>
      <c r="CA354" s="77">
        <f t="shared" si="71"/>
        <v>0.05190203313688889</v>
      </c>
      <c r="CB354" s="4">
        <f t="shared" si="72"/>
        <v>0.053199583965311104</v>
      </c>
      <c r="CC354" s="2">
        <f t="shared" si="73"/>
        <v>0.004537277950133143</v>
      </c>
    </row>
    <row r="355" spans="1:81" ht="12.75">
      <c r="A355" s="43"/>
      <c r="B355" s="43"/>
      <c r="C355" s="43"/>
      <c r="D355" s="43"/>
      <c r="E355" s="43"/>
      <c r="F355" s="43"/>
      <c r="G355" s="43"/>
      <c r="H355" s="43"/>
      <c r="I355" s="11"/>
      <c r="J355" s="43"/>
      <c r="K355" s="43"/>
      <c r="L355" s="43"/>
      <c r="P355" s="11"/>
      <c r="R355" s="156"/>
      <c r="T355" s="5"/>
      <c r="U355" s="5"/>
      <c r="AG355" s="100"/>
      <c r="AK355" s="154"/>
      <c r="AL355" s="2"/>
      <c r="AM355" s="7"/>
      <c r="AN355" s="43"/>
      <c r="AS355" s="11"/>
      <c r="AV355" s="254">
        <v>345</v>
      </c>
      <c r="AW355" s="248" t="s">
        <v>1237</v>
      </c>
      <c r="AX355" s="248" t="s">
        <v>1593</v>
      </c>
      <c r="AY355" s="248" t="s">
        <v>158</v>
      </c>
      <c r="AZ355" s="255">
        <v>0.05115740740740741</v>
      </c>
      <c r="BA355" s="259">
        <f t="shared" si="75"/>
        <v>0.004363105109373766</v>
      </c>
      <c r="BB355" s="260"/>
      <c r="BC355" s="260"/>
      <c r="BM355" s="24"/>
      <c r="BN355" s="24"/>
      <c r="BO355" s="24"/>
      <c r="BP355" s="24"/>
      <c r="BQ355" s="24"/>
      <c r="BR355" s="24"/>
      <c r="BS355" s="24"/>
      <c r="BT355" s="279">
        <v>351</v>
      </c>
      <c r="BU355" s="280" t="s">
        <v>1908</v>
      </c>
      <c r="BV355" s="280" t="s">
        <v>1878</v>
      </c>
      <c r="BW355" s="280" t="s">
        <v>679</v>
      </c>
      <c r="BX355" s="281">
        <v>0.021030092592592597</v>
      </c>
      <c r="BY355" s="77">
        <f t="shared" si="74"/>
        <v>0.004284859941441034</v>
      </c>
      <c r="BZ355" s="77">
        <f t="shared" si="70"/>
        <v>0.004436379016260301</v>
      </c>
      <c r="CA355" s="77">
        <f t="shared" si="71"/>
        <v>0.05201654396565203</v>
      </c>
      <c r="CB355" s="4">
        <f t="shared" si="72"/>
        <v>0.05331695756479333</v>
      </c>
      <c r="CC355" s="2">
        <f t="shared" si="73"/>
        <v>0.004547288491666809</v>
      </c>
    </row>
    <row r="356" spans="1:81" ht="12.75">
      <c r="A356" s="43"/>
      <c r="B356" s="43"/>
      <c r="C356" s="43"/>
      <c r="D356" s="43"/>
      <c r="E356" s="43"/>
      <c r="F356" s="43"/>
      <c r="G356" s="43"/>
      <c r="H356" s="43"/>
      <c r="I356" s="11"/>
      <c r="J356" s="43"/>
      <c r="K356" s="43"/>
      <c r="L356" s="43"/>
      <c r="P356" s="11"/>
      <c r="R356" s="156"/>
      <c r="T356" s="5"/>
      <c r="U356" s="5"/>
      <c r="AG356" s="100"/>
      <c r="AK356" s="155"/>
      <c r="AL356" s="2"/>
      <c r="AM356" s="7"/>
      <c r="AN356" s="43"/>
      <c r="AS356" s="11"/>
      <c r="AV356" s="254">
        <v>346</v>
      </c>
      <c r="AW356" s="248" t="s">
        <v>1221</v>
      </c>
      <c r="AX356" s="248" t="s">
        <v>1594</v>
      </c>
      <c r="AY356" s="248" t="s">
        <v>158</v>
      </c>
      <c r="AZ356" s="255">
        <v>0.05136574074074074</v>
      </c>
      <c r="BA356" s="259">
        <f t="shared" si="75"/>
        <v>0.004380873410724157</v>
      </c>
      <c r="BB356" s="260"/>
      <c r="BC356" s="260"/>
      <c r="BM356" s="24"/>
      <c r="BN356" s="24"/>
      <c r="BO356" s="24"/>
      <c r="BP356" s="24"/>
      <c r="BQ356" s="24"/>
      <c r="BR356" s="24"/>
      <c r="BS356" s="24"/>
      <c r="BT356" s="279">
        <v>352</v>
      </c>
      <c r="BU356" s="280" t="s">
        <v>1909</v>
      </c>
      <c r="BV356" s="316" t="s">
        <v>2020</v>
      </c>
      <c r="BW356" s="280" t="s">
        <v>1306</v>
      </c>
      <c r="BX356" s="281">
        <v>0.021053240740740744</v>
      </c>
      <c r="BY356" s="77">
        <f t="shared" si="74"/>
        <v>0.004289576353044161</v>
      </c>
      <c r="BZ356" s="77">
        <f t="shared" si="70"/>
        <v>0.004441262207252333</v>
      </c>
      <c r="CA356" s="77">
        <f t="shared" si="71"/>
        <v>0.052073799380033606</v>
      </c>
      <c r="CB356" s="4">
        <f t="shared" si="72"/>
        <v>0.053375644364534444</v>
      </c>
      <c r="CC356" s="2">
        <f t="shared" si="73"/>
        <v>0.004552293762433641</v>
      </c>
    </row>
    <row r="357" spans="1:81" ht="12.75">
      <c r="A357" s="43"/>
      <c r="B357" s="43"/>
      <c r="C357" s="43"/>
      <c r="D357" s="43"/>
      <c r="E357" s="43"/>
      <c r="F357" s="43"/>
      <c r="G357" s="43"/>
      <c r="H357" s="43"/>
      <c r="I357" s="11"/>
      <c r="J357" s="43"/>
      <c r="K357" s="43"/>
      <c r="L357" s="43"/>
      <c r="P357" s="11"/>
      <c r="R357" s="156"/>
      <c r="T357" s="5"/>
      <c r="U357" s="5"/>
      <c r="AG357" s="100"/>
      <c r="AK357" s="154"/>
      <c r="AL357" s="2"/>
      <c r="AM357" s="7"/>
      <c r="AN357" s="43"/>
      <c r="AS357" s="11"/>
      <c r="AV357" s="254">
        <v>347</v>
      </c>
      <c r="AW357" s="248" t="s">
        <v>1371</v>
      </c>
      <c r="AX357" s="266" t="s">
        <v>1595</v>
      </c>
      <c r="AY357" s="248" t="s">
        <v>1252</v>
      </c>
      <c r="AZ357" s="255">
        <v>0.05137731481481481</v>
      </c>
      <c r="BA357" s="259">
        <f t="shared" si="75"/>
        <v>0.004381860538576957</v>
      </c>
      <c r="BB357" s="260"/>
      <c r="BC357" s="260"/>
      <c r="BM357" s="24"/>
      <c r="BN357" s="24"/>
      <c r="BO357" s="24"/>
      <c r="BP357" s="24"/>
      <c r="BQ357" s="24"/>
      <c r="BR357" s="24"/>
      <c r="BS357" s="24"/>
      <c r="BT357" s="279">
        <v>353</v>
      </c>
      <c r="BU357" s="280" t="s">
        <v>1909</v>
      </c>
      <c r="BV357" s="316" t="s">
        <v>2021</v>
      </c>
      <c r="BW357" s="280" t="s">
        <v>1306</v>
      </c>
      <c r="BX357" s="281">
        <v>0.021099537037037038</v>
      </c>
      <c r="BY357" s="77">
        <f t="shared" si="74"/>
        <v>0.004299009176250415</v>
      </c>
      <c r="BZ357" s="77">
        <f t="shared" si="70"/>
        <v>0.004451028589236394</v>
      </c>
      <c r="CA357" s="77">
        <f t="shared" si="71"/>
        <v>0.05218831020879672</v>
      </c>
      <c r="CB357" s="4">
        <f t="shared" si="72"/>
        <v>0.053493017964016634</v>
      </c>
      <c r="CC357" s="2">
        <f t="shared" si="73"/>
        <v>0.004562304303967304</v>
      </c>
    </row>
    <row r="358" spans="1:81" ht="12.75">
      <c r="A358" s="43"/>
      <c r="B358" s="43"/>
      <c r="C358" s="43"/>
      <c r="D358" s="43"/>
      <c r="E358" s="43"/>
      <c r="F358" s="43"/>
      <c r="G358" s="43"/>
      <c r="H358" s="43"/>
      <c r="I358" s="11"/>
      <c r="J358" s="43"/>
      <c r="K358" s="43"/>
      <c r="L358" s="43"/>
      <c r="P358" s="11"/>
      <c r="R358" s="156"/>
      <c r="T358" s="5"/>
      <c r="U358" s="5"/>
      <c r="AG358" s="100"/>
      <c r="AK358" s="154"/>
      <c r="AL358" s="2"/>
      <c r="AM358" s="7"/>
      <c r="AN358" s="43"/>
      <c r="AS358" s="11"/>
      <c r="AV358" s="254">
        <v>348</v>
      </c>
      <c r="AW358" s="248" t="s">
        <v>1237</v>
      </c>
      <c r="AX358" s="248" t="s">
        <v>1596</v>
      </c>
      <c r="AY358" s="248" t="s">
        <v>1271</v>
      </c>
      <c r="AZ358" s="255">
        <v>0.05209490740740741</v>
      </c>
      <c r="BA358" s="259">
        <f t="shared" si="75"/>
        <v>0.004443062465450526</v>
      </c>
      <c r="BB358" s="260"/>
      <c r="BC358" s="260"/>
      <c r="BM358" s="24"/>
      <c r="BN358" s="24"/>
      <c r="BO358" s="24"/>
      <c r="BP358" s="24"/>
      <c r="BQ358" s="24"/>
      <c r="BR358" s="24"/>
      <c r="BS358" s="24"/>
      <c r="BT358" s="279">
        <v>354</v>
      </c>
      <c r="BU358" s="280" t="s">
        <v>1908</v>
      </c>
      <c r="BV358" s="280" t="s">
        <v>1879</v>
      </c>
      <c r="BW358" s="280" t="s">
        <v>158</v>
      </c>
      <c r="BX358" s="281">
        <v>0.021145833333333332</v>
      </c>
      <c r="BY358" s="77">
        <f t="shared" si="74"/>
        <v>0.004308441999456669</v>
      </c>
      <c r="BZ358" s="77">
        <f t="shared" si="70"/>
        <v>0.004460794971220456</v>
      </c>
      <c r="CA358" s="77">
        <f t="shared" si="71"/>
        <v>0.05230282103755985</v>
      </c>
      <c r="CB358" s="4">
        <f t="shared" si="72"/>
        <v>0.053610391563498845</v>
      </c>
      <c r="CC358" s="2">
        <f t="shared" si="73"/>
        <v>0.004572314845500968</v>
      </c>
    </row>
    <row r="359" spans="1:81" ht="12.75">
      <c r="A359" s="43"/>
      <c r="B359" s="43"/>
      <c r="C359" s="43"/>
      <c r="D359" s="43"/>
      <c r="E359" s="43"/>
      <c r="F359" s="43"/>
      <c r="G359" s="43"/>
      <c r="H359" s="43"/>
      <c r="I359" s="11"/>
      <c r="J359" s="43"/>
      <c r="K359" s="43"/>
      <c r="L359" s="43"/>
      <c r="P359" s="11"/>
      <c r="R359" s="156"/>
      <c r="T359" s="5"/>
      <c r="U359" s="5"/>
      <c r="AG359" s="100"/>
      <c r="AK359" s="154"/>
      <c r="AL359" s="2"/>
      <c r="AM359" s="7"/>
      <c r="AN359" s="43"/>
      <c r="AS359" s="11"/>
      <c r="AV359" s="254">
        <v>348</v>
      </c>
      <c r="AW359" s="248" t="s">
        <v>1221</v>
      </c>
      <c r="AX359" s="248" t="s">
        <v>1597</v>
      </c>
      <c r="AY359" s="248" t="s">
        <v>158</v>
      </c>
      <c r="AZ359" s="255">
        <v>0.05209490740740741</v>
      </c>
      <c r="BA359" s="259">
        <f t="shared" si="75"/>
        <v>0.004443062465450526</v>
      </c>
      <c r="BB359" s="260"/>
      <c r="BC359" s="260"/>
      <c r="BD359">
        <v>25</v>
      </c>
      <c r="BE359">
        <f>AZ359*BD358:BD359</f>
        <v>1.3023726851851851</v>
      </c>
      <c r="BM359" s="24"/>
      <c r="BN359" s="24"/>
      <c r="BO359" s="24"/>
      <c r="BP359" s="24"/>
      <c r="BQ359" s="24"/>
      <c r="BR359" s="24"/>
      <c r="BS359" s="24"/>
      <c r="BT359" s="279">
        <v>355</v>
      </c>
      <c r="BU359" s="280" t="s">
        <v>1908</v>
      </c>
      <c r="BV359" s="280" t="s">
        <v>1880</v>
      </c>
      <c r="BW359" s="280" t="s">
        <v>1722</v>
      </c>
      <c r="BX359" s="281">
        <v>0.021157407407407406</v>
      </c>
      <c r="BY359" s="77">
        <f t="shared" si="74"/>
        <v>0.004310800205258232</v>
      </c>
      <c r="BZ359" s="77">
        <f t="shared" si="70"/>
        <v>0.004463236566716471</v>
      </c>
      <c r="CA359" s="77">
        <f t="shared" si="71"/>
        <v>0.052331448744750625</v>
      </c>
      <c r="CB359" s="4">
        <f t="shared" si="72"/>
        <v>0.053639734963369386</v>
      </c>
      <c r="CC359" s="2">
        <f t="shared" si="73"/>
        <v>0.004574817480884383</v>
      </c>
    </row>
    <row r="360" spans="1:81" ht="12.75">
      <c r="A360" s="43"/>
      <c r="B360" s="43"/>
      <c r="C360" s="43"/>
      <c r="D360" s="43"/>
      <c r="E360" s="43"/>
      <c r="F360" s="43"/>
      <c r="G360" s="43"/>
      <c r="H360" s="43"/>
      <c r="I360" s="11"/>
      <c r="J360" s="43"/>
      <c r="K360" s="43"/>
      <c r="L360" s="43"/>
      <c r="P360" s="11"/>
      <c r="R360" s="156"/>
      <c r="T360" s="5"/>
      <c r="U360" s="5"/>
      <c r="AG360" s="100"/>
      <c r="AK360" s="154"/>
      <c r="AL360" s="2"/>
      <c r="AM360" s="7"/>
      <c r="AN360" s="43"/>
      <c r="AS360" s="11"/>
      <c r="AV360" s="254">
        <v>350</v>
      </c>
      <c r="AW360" s="248" t="s">
        <v>1269</v>
      </c>
      <c r="AX360" s="248" t="s">
        <v>1598</v>
      </c>
      <c r="AY360" s="248" t="s">
        <v>158</v>
      </c>
      <c r="AZ360" s="255">
        <v>0.054050925925925926</v>
      </c>
      <c r="BA360" s="259">
        <f t="shared" si="75"/>
        <v>0.00460988707257364</v>
      </c>
      <c r="BB360" s="260"/>
      <c r="BC360" s="260"/>
      <c r="BE360">
        <v>2</v>
      </c>
      <c r="BM360" s="24"/>
      <c r="BN360" s="24"/>
      <c r="BO360" s="24"/>
      <c r="BP360" s="24"/>
      <c r="BQ360" s="24"/>
      <c r="BR360" s="24"/>
      <c r="BS360" s="24"/>
      <c r="BT360" s="279">
        <v>356</v>
      </c>
      <c r="BU360" s="280" t="s">
        <v>1909</v>
      </c>
      <c r="BV360" s="315" t="s">
        <v>2022</v>
      </c>
      <c r="BW360" s="280" t="s">
        <v>1849</v>
      </c>
      <c r="BX360" s="281">
        <v>0.021168981481481483</v>
      </c>
      <c r="BY360" s="77">
        <f t="shared" si="74"/>
        <v>0.0043131584110597965</v>
      </c>
      <c r="BZ360" s="77">
        <f t="shared" si="70"/>
        <v>0.004465678162212488</v>
      </c>
      <c r="CA360" s="77">
        <f t="shared" si="71"/>
        <v>0.05236007645194142</v>
      </c>
      <c r="CB360" s="4">
        <f t="shared" si="72"/>
        <v>0.053669078363239954</v>
      </c>
      <c r="CC360" s="2">
        <f t="shared" si="73"/>
        <v>0.0045773201162678</v>
      </c>
    </row>
    <row r="361" spans="1:81" ht="12.75">
      <c r="A361" s="43"/>
      <c r="B361" s="43"/>
      <c r="C361" s="43"/>
      <c r="D361" s="43"/>
      <c r="E361" s="43"/>
      <c r="F361" s="43"/>
      <c r="G361" s="43"/>
      <c r="H361" s="43"/>
      <c r="I361" s="11"/>
      <c r="J361" s="43"/>
      <c r="K361" s="43"/>
      <c r="L361" s="43"/>
      <c r="P361" s="11"/>
      <c r="R361" s="156"/>
      <c r="T361" s="5"/>
      <c r="U361" s="5"/>
      <c r="AG361" s="100"/>
      <c r="AK361" s="154"/>
      <c r="AL361" s="2"/>
      <c r="AM361" s="7"/>
      <c r="AN361" s="43"/>
      <c r="AS361" s="11"/>
      <c r="AV361" s="254">
        <v>350</v>
      </c>
      <c r="AW361" s="248" t="s">
        <v>1237</v>
      </c>
      <c r="AX361" s="282" t="s">
        <v>1599</v>
      </c>
      <c r="AY361" s="248" t="s">
        <v>1271</v>
      </c>
      <c r="AZ361" s="255">
        <v>0.054050925925925926</v>
      </c>
      <c r="BA361" s="259">
        <f t="shared" si="75"/>
        <v>0.00460988707257364</v>
      </c>
      <c r="BB361" s="260">
        <f>BA361/AT251</f>
        <v>1.0127083737158364</v>
      </c>
      <c r="BC361" s="260"/>
      <c r="BM361" s="24"/>
      <c r="BN361" s="24"/>
      <c r="BO361" s="24"/>
      <c r="BP361" s="24"/>
      <c r="BQ361" s="24"/>
      <c r="BR361" s="24"/>
      <c r="BS361" s="24"/>
      <c r="BT361" s="279">
        <v>357</v>
      </c>
      <c r="BU361" s="280" t="s">
        <v>1908</v>
      </c>
      <c r="BV361" s="280" t="s">
        <v>1881</v>
      </c>
      <c r="BW361" s="280" t="s">
        <v>1849</v>
      </c>
      <c r="BX361" s="281">
        <v>0.02119212962962963</v>
      </c>
      <c r="BY361" s="77">
        <f t="shared" si="74"/>
        <v>0.004317874822662923</v>
      </c>
      <c r="BZ361" s="77">
        <f t="shared" si="70"/>
        <v>0.004470561353204518</v>
      </c>
      <c r="CA361" s="77">
        <f t="shared" si="71"/>
        <v>0.052417331866322976</v>
      </c>
      <c r="CB361" s="4">
        <f t="shared" si="72"/>
        <v>0.05372776516298105</v>
      </c>
      <c r="CC361" s="2">
        <f t="shared" si="73"/>
        <v>0.004582325387034631</v>
      </c>
    </row>
    <row r="362" spans="1:81" ht="12.75">
      <c r="A362" s="43"/>
      <c r="B362" s="43"/>
      <c r="C362" s="43"/>
      <c r="D362" s="43"/>
      <c r="E362" s="43"/>
      <c r="F362" s="43"/>
      <c r="G362" s="43"/>
      <c r="H362" s="43"/>
      <c r="I362" s="11"/>
      <c r="J362" s="43"/>
      <c r="K362" s="43"/>
      <c r="L362" s="43"/>
      <c r="P362" s="11"/>
      <c r="R362" s="156"/>
      <c r="T362" s="5"/>
      <c r="U362" s="5"/>
      <c r="AG362" s="100"/>
      <c r="AK362" s="154"/>
      <c r="AL362" s="2"/>
      <c r="AM362" s="7"/>
      <c r="AN362" s="43"/>
      <c r="AS362" s="11"/>
      <c r="AV362" s="254">
        <v>352</v>
      </c>
      <c r="AW362" s="248" t="s">
        <v>1269</v>
      </c>
      <c r="AX362" s="248" t="s">
        <v>1600</v>
      </c>
      <c r="AY362" s="248" t="s">
        <v>1336</v>
      </c>
      <c r="AZ362" s="255">
        <v>0.05430555555555555</v>
      </c>
      <c r="BA362" s="259">
        <f t="shared" si="75"/>
        <v>0.0046316038853352285</v>
      </c>
      <c r="BB362" s="260"/>
      <c r="BC362" s="260"/>
      <c r="BM362" s="24"/>
      <c r="BN362" s="24"/>
      <c r="BO362" s="24"/>
      <c r="BP362" s="24"/>
      <c r="BQ362" s="24"/>
      <c r="BR362" s="24"/>
      <c r="BS362" s="24"/>
      <c r="BT362" s="279">
        <v>358</v>
      </c>
      <c r="BU362" s="280" t="s">
        <v>1909</v>
      </c>
      <c r="BV362" s="315" t="s">
        <v>2023</v>
      </c>
      <c r="BW362" s="280" t="s">
        <v>1217</v>
      </c>
      <c r="BX362" s="281">
        <v>0.021331018518518517</v>
      </c>
      <c r="BY362" s="77">
        <f t="shared" si="74"/>
        <v>0.004346173292281686</v>
      </c>
      <c r="BZ362" s="77">
        <f t="shared" si="70"/>
        <v>0.004499860499156705</v>
      </c>
      <c r="CA362" s="77">
        <f t="shared" si="71"/>
        <v>0.05276086435261237</v>
      </c>
      <c r="CB362" s="4">
        <f t="shared" si="72"/>
        <v>0.054079885961427675</v>
      </c>
      <c r="CC362" s="2">
        <f t="shared" si="73"/>
        <v>0.004612357011635623</v>
      </c>
    </row>
    <row r="363" spans="1:81" ht="25.5">
      <c r="A363" s="43"/>
      <c r="B363" s="43"/>
      <c r="C363" s="43"/>
      <c r="D363" s="43"/>
      <c r="E363" s="43"/>
      <c r="F363" s="43"/>
      <c r="G363" s="43"/>
      <c r="H363" s="43"/>
      <c r="I363" s="11"/>
      <c r="J363" s="43"/>
      <c r="K363" s="43"/>
      <c r="L363" s="43"/>
      <c r="P363" s="11"/>
      <c r="R363" s="156"/>
      <c r="T363" s="5"/>
      <c r="U363" s="5"/>
      <c r="AG363" s="100"/>
      <c r="AK363" s="154"/>
      <c r="AL363" s="2"/>
      <c r="AM363" s="7"/>
      <c r="AN363" s="43"/>
      <c r="AV363" s="254">
        <v>352</v>
      </c>
      <c r="AW363" s="248" t="s">
        <v>1269</v>
      </c>
      <c r="AX363" s="248" t="s">
        <v>1601</v>
      </c>
      <c r="AY363" s="248" t="s">
        <v>1331</v>
      </c>
      <c r="AZ363" s="255">
        <v>0.05430555555555555</v>
      </c>
      <c r="BA363" s="259">
        <f t="shared" si="75"/>
        <v>0.0046316038853352285</v>
      </c>
      <c r="BB363" s="260"/>
      <c r="BC363" s="260"/>
      <c r="BM363" s="24"/>
      <c r="BN363" s="24"/>
      <c r="BO363" s="24"/>
      <c r="BP363" s="24"/>
      <c r="BQ363" s="24"/>
      <c r="BR363" s="24"/>
      <c r="BS363" s="24"/>
      <c r="BT363" s="279">
        <v>359</v>
      </c>
      <c r="BU363" s="280" t="s">
        <v>1908</v>
      </c>
      <c r="BV363" s="280" t="s">
        <v>1882</v>
      </c>
      <c r="BW363" s="280" t="s">
        <v>1883</v>
      </c>
      <c r="BX363" s="281">
        <v>0.021342592592592594</v>
      </c>
      <c r="BY363" s="77">
        <f t="shared" si="74"/>
        <v>0.00434853149808325</v>
      </c>
      <c r="BZ363" s="77">
        <f t="shared" si="70"/>
        <v>0.004502302094652721</v>
      </c>
      <c r="CA363" s="77">
        <f t="shared" si="71"/>
        <v>0.052789492059803156</v>
      </c>
      <c r="CB363" s="4">
        <f t="shared" si="72"/>
        <v>0.05410922936129823</v>
      </c>
      <c r="CC363" s="2">
        <f t="shared" si="73"/>
        <v>0.004614859647019039</v>
      </c>
    </row>
    <row r="364" spans="1:81" ht="12.75">
      <c r="A364" s="43"/>
      <c r="B364" s="43"/>
      <c r="C364" s="43"/>
      <c r="D364" s="43"/>
      <c r="E364" s="43"/>
      <c r="F364" s="43"/>
      <c r="G364" s="43"/>
      <c r="H364" s="43"/>
      <c r="I364" s="11"/>
      <c r="J364" s="43"/>
      <c r="K364" s="43"/>
      <c r="L364" s="43"/>
      <c r="P364" s="11"/>
      <c r="R364" s="156"/>
      <c r="T364" s="5"/>
      <c r="U364" s="5"/>
      <c r="AG364" s="100"/>
      <c r="AK364" s="4"/>
      <c r="AL364" s="2"/>
      <c r="AM364" s="7"/>
      <c r="AN364" s="43"/>
      <c r="AS364">
        <v>0.099</v>
      </c>
      <c r="AV364" s="254">
        <v>354</v>
      </c>
      <c r="AW364" s="248" t="s">
        <v>1221</v>
      </c>
      <c r="AX364" s="248" t="s">
        <v>1602</v>
      </c>
      <c r="AY364" s="248" t="s">
        <v>158</v>
      </c>
      <c r="AZ364" s="255">
        <v>0.054675925925925926</v>
      </c>
      <c r="BA364" s="259">
        <f t="shared" si="75"/>
        <v>0.004663191976624813</v>
      </c>
      <c r="BB364" s="260"/>
      <c r="BC364" s="260"/>
      <c r="BM364" s="24"/>
      <c r="BN364" s="24"/>
      <c r="BO364" s="24"/>
      <c r="BP364" s="24"/>
      <c r="BQ364" s="24"/>
      <c r="BR364" s="24"/>
      <c r="BS364" s="24"/>
      <c r="BT364" s="279">
        <v>360</v>
      </c>
      <c r="BU364" s="280" t="s">
        <v>1908</v>
      </c>
      <c r="BV364" s="280" t="s">
        <v>1884</v>
      </c>
      <c r="BW364" s="280" t="s">
        <v>654</v>
      </c>
      <c r="BX364" s="281">
        <v>0.02144675925925926</v>
      </c>
      <c r="BY364" s="77">
        <f t="shared" si="74"/>
        <v>0.004369755350297322</v>
      </c>
      <c r="BZ364" s="77">
        <f t="shared" si="70"/>
        <v>0.004524276454116861</v>
      </c>
      <c r="CA364" s="77">
        <f t="shared" si="71"/>
        <v>0.053047141424520196</v>
      </c>
      <c r="CB364" s="4">
        <f t="shared" si="72"/>
        <v>0.0543733199601332</v>
      </c>
      <c r="CC364" s="2">
        <f t="shared" si="73"/>
        <v>0.004637383365469782</v>
      </c>
    </row>
    <row r="365" spans="1:81" ht="12.75">
      <c r="A365" s="43"/>
      <c r="B365" s="43"/>
      <c r="C365" s="43"/>
      <c r="D365" s="43"/>
      <c r="E365" s="43"/>
      <c r="F365" s="43"/>
      <c r="G365" s="43"/>
      <c r="H365" s="43"/>
      <c r="I365" s="11"/>
      <c r="J365" s="43"/>
      <c r="K365" s="43"/>
      <c r="L365" s="43"/>
      <c r="P365" s="11"/>
      <c r="R365" s="156"/>
      <c r="T365" s="5"/>
      <c r="U365" s="5"/>
      <c r="AG365" s="100"/>
      <c r="AK365" s="4"/>
      <c r="AL365" s="2"/>
      <c r="AM365" s="7"/>
      <c r="AN365" s="43"/>
      <c r="AS365">
        <v>0.148</v>
      </c>
      <c r="AV365" s="254">
        <v>355</v>
      </c>
      <c r="AW365" s="248" t="s">
        <v>1221</v>
      </c>
      <c r="AX365" s="248" t="s">
        <v>1603</v>
      </c>
      <c r="AY365" s="248" t="s">
        <v>158</v>
      </c>
      <c r="AZ365" s="255">
        <v>0.05509259259259259</v>
      </c>
      <c r="BA365" s="259">
        <f t="shared" si="75"/>
        <v>0.004698728579325594</v>
      </c>
      <c r="BB365" s="260"/>
      <c r="BC365" s="260"/>
      <c r="BM365" s="24"/>
      <c r="BN365" s="24"/>
      <c r="BO365" s="24"/>
      <c r="BP365" s="24"/>
      <c r="BQ365" s="24"/>
      <c r="BR365" s="24"/>
      <c r="BS365" s="24"/>
      <c r="BT365" s="279">
        <v>361</v>
      </c>
      <c r="BU365" s="280" t="s">
        <v>1908</v>
      </c>
      <c r="BV365" s="280" t="s">
        <v>1885</v>
      </c>
      <c r="BW365" s="280" t="s">
        <v>1250</v>
      </c>
      <c r="BX365" s="281">
        <v>0.02146990740740741</v>
      </c>
      <c r="BY365" s="77">
        <f t="shared" si="74"/>
        <v>0.00437447176190045</v>
      </c>
      <c r="BZ365" s="77">
        <f t="shared" si="70"/>
        <v>0.004529159645108893</v>
      </c>
      <c r="CA365" s="77">
        <f t="shared" si="71"/>
        <v>0.053104396838901766</v>
      </c>
      <c r="CB365" s="4">
        <f t="shared" si="72"/>
        <v>0.05443200675987431</v>
      </c>
      <c r="CC365" s="2">
        <f t="shared" si="73"/>
        <v>0.0046423886362366145</v>
      </c>
    </row>
    <row r="366" spans="1:81" ht="12.75">
      <c r="A366" s="43"/>
      <c r="B366" s="43"/>
      <c r="C366" s="43"/>
      <c r="D366" s="43"/>
      <c r="E366" s="43"/>
      <c r="F366" s="43"/>
      <c r="G366" s="43"/>
      <c r="H366" s="43"/>
      <c r="I366" s="11"/>
      <c r="J366" s="43"/>
      <c r="K366" s="43"/>
      <c r="L366" s="43"/>
      <c r="P366" s="11"/>
      <c r="R366" s="156"/>
      <c r="T366" s="5"/>
      <c r="U366" s="5"/>
      <c r="AG366" s="100"/>
      <c r="AK366" s="4"/>
      <c r="AL366" s="2"/>
      <c r="AM366" s="7"/>
      <c r="AN366" s="43"/>
      <c r="AS366">
        <f>AS365-AS364</f>
        <v>0.04899999999999999</v>
      </c>
      <c r="AV366" s="254">
        <v>356</v>
      </c>
      <c r="AW366" s="248" t="s">
        <v>1221</v>
      </c>
      <c r="AX366" s="248" t="s">
        <v>1604</v>
      </c>
      <c r="AY366" s="248" t="s">
        <v>158</v>
      </c>
      <c r="AZ366" s="255">
        <v>0.05511574074074074</v>
      </c>
      <c r="BA366" s="259">
        <f t="shared" si="75"/>
        <v>0.004700702835031194</v>
      </c>
      <c r="BB366" s="260"/>
      <c r="BC366" s="260"/>
      <c r="BM366" s="24"/>
      <c r="BN366" s="24"/>
      <c r="BO366" s="24"/>
      <c r="BP366" s="24"/>
      <c r="BQ366" s="24"/>
      <c r="BR366" s="24"/>
      <c r="BS366" s="24"/>
      <c r="BT366" s="279">
        <v>362</v>
      </c>
      <c r="BU366" s="280" t="s">
        <v>1909</v>
      </c>
      <c r="BV366" s="315" t="s">
        <v>2024</v>
      </c>
      <c r="BW366" s="280" t="s">
        <v>158</v>
      </c>
      <c r="BX366" s="281">
        <v>0.02172453703703704</v>
      </c>
      <c r="BY366" s="77">
        <f t="shared" si="74"/>
        <v>0.004426352289534849</v>
      </c>
      <c r="BZ366" s="77">
        <f t="shared" si="70"/>
        <v>0.004582874746021236</v>
      </c>
      <c r="CA366" s="77">
        <f t="shared" si="71"/>
        <v>0.05373420639709899</v>
      </c>
      <c r="CB366" s="4">
        <f t="shared" si="72"/>
        <v>0.055077561557026464</v>
      </c>
      <c r="CC366" s="2">
        <f t="shared" si="73"/>
        <v>0.004697446614671767</v>
      </c>
    </row>
    <row r="367" spans="1:81" ht="12.75">
      <c r="A367" s="43"/>
      <c r="B367" s="43"/>
      <c r="C367" s="43"/>
      <c r="D367" s="43"/>
      <c r="E367" s="43"/>
      <c r="F367" s="43"/>
      <c r="G367" s="43"/>
      <c r="H367" s="43"/>
      <c r="I367" s="11"/>
      <c r="J367" s="43"/>
      <c r="K367" s="43"/>
      <c r="L367" s="43"/>
      <c r="P367" s="11"/>
      <c r="R367" s="156"/>
      <c r="T367" s="5"/>
      <c r="U367" s="5"/>
      <c r="AG367" s="100"/>
      <c r="AK367" s="4"/>
      <c r="AL367" s="2"/>
      <c r="AM367" s="7"/>
      <c r="AN367" s="43"/>
      <c r="AV367" s="254">
        <v>357</v>
      </c>
      <c r="AW367" s="248" t="s">
        <v>1371</v>
      </c>
      <c r="AX367" s="248" t="s">
        <v>1605</v>
      </c>
      <c r="AY367" s="248" t="s">
        <v>158</v>
      </c>
      <c r="AZ367" s="255">
        <v>0.05513888888888888</v>
      </c>
      <c r="BA367" s="259">
        <f t="shared" si="75"/>
        <v>0.004702677090736792</v>
      </c>
      <c r="BB367" s="260"/>
      <c r="BC367" s="260"/>
      <c r="BM367" s="24"/>
      <c r="BN367" s="24"/>
      <c r="BO367" s="24"/>
      <c r="BP367" s="24"/>
      <c r="BQ367" s="24"/>
      <c r="BR367" s="24"/>
      <c r="BS367" s="24"/>
      <c r="BT367" s="279">
        <v>363</v>
      </c>
      <c r="BU367" s="280" t="s">
        <v>1909</v>
      </c>
      <c r="BV367" s="315" t="s">
        <v>2033</v>
      </c>
      <c r="BW367" s="280" t="s">
        <v>158</v>
      </c>
      <c r="BX367" s="281">
        <v>0.02175925925925926</v>
      </c>
      <c r="BY367" s="77">
        <f t="shared" si="74"/>
        <v>0.004433426906939539</v>
      </c>
      <c r="BZ367" s="77">
        <f t="shared" si="70"/>
        <v>0.004590199532509282</v>
      </c>
      <c r="CA367" s="77">
        <f t="shared" si="71"/>
        <v>0.05382008951867133</v>
      </c>
      <c r="CB367" s="4">
        <f t="shared" si="72"/>
        <v>0.055165591756638106</v>
      </c>
      <c r="CC367" s="2">
        <f t="shared" si="73"/>
        <v>0.004704954520822014</v>
      </c>
    </row>
    <row r="368" spans="1:81" ht="12.75">
      <c r="A368" s="43"/>
      <c r="B368" s="43"/>
      <c r="C368" s="43"/>
      <c r="D368" s="43"/>
      <c r="E368" s="43"/>
      <c r="F368" s="43"/>
      <c r="G368" s="43"/>
      <c r="H368" s="43"/>
      <c r="I368" s="11"/>
      <c r="J368" s="43"/>
      <c r="K368" s="43"/>
      <c r="L368" s="43"/>
      <c r="P368" s="11"/>
      <c r="R368" s="156"/>
      <c r="T368" s="5"/>
      <c r="U368" s="5"/>
      <c r="AG368" s="100"/>
      <c r="AK368" s="4"/>
      <c r="AL368" s="2"/>
      <c r="AM368" s="7"/>
      <c r="AN368" s="43"/>
      <c r="AV368" s="254">
        <v>358</v>
      </c>
      <c r="AW368" s="248" t="s">
        <v>1237</v>
      </c>
      <c r="AX368" s="248" t="s">
        <v>1606</v>
      </c>
      <c r="AY368" s="248" t="s">
        <v>1258</v>
      </c>
      <c r="AZ368" s="255">
        <v>0.055150462962962964</v>
      </c>
      <c r="BA368" s="259">
        <f t="shared" si="75"/>
        <v>0.0047036642185895915</v>
      </c>
      <c r="BB368" s="260"/>
      <c r="BC368" s="260"/>
      <c r="BM368" s="24"/>
      <c r="BN368" s="24"/>
      <c r="BO368" s="24"/>
      <c r="BP368" s="24"/>
      <c r="BQ368" s="24"/>
      <c r="BR368" s="24"/>
      <c r="BS368" s="24"/>
      <c r="BT368" s="279">
        <v>364</v>
      </c>
      <c r="BU368" s="280" t="s">
        <v>1909</v>
      </c>
      <c r="BV368" s="315" t="s">
        <v>2034</v>
      </c>
      <c r="BW368" s="280" t="s">
        <v>654</v>
      </c>
      <c r="BX368" s="281">
        <v>0.021840277777777778</v>
      </c>
      <c r="BY368" s="77">
        <f t="shared" si="74"/>
        <v>0.004449934347550484</v>
      </c>
      <c r="BZ368" s="77">
        <f t="shared" si="70"/>
        <v>0.004607290700981391</v>
      </c>
      <c r="CA368" s="77">
        <f t="shared" si="71"/>
        <v>0.05402048346900681</v>
      </c>
      <c r="CB368" s="4">
        <f t="shared" si="72"/>
        <v>0.055370995555731974</v>
      </c>
      <c r="CC368" s="2">
        <f t="shared" si="73"/>
        <v>0.004722472968505926</v>
      </c>
    </row>
    <row r="369" spans="1:81" ht="12.75">
      <c r="A369" s="43"/>
      <c r="B369" s="43"/>
      <c r="C369" s="43"/>
      <c r="D369" s="43"/>
      <c r="E369" s="43"/>
      <c r="F369" s="43"/>
      <c r="G369" s="43"/>
      <c r="H369" s="43"/>
      <c r="I369" s="11"/>
      <c r="J369" s="43"/>
      <c r="K369" s="43"/>
      <c r="L369" s="43"/>
      <c r="P369" s="11"/>
      <c r="R369" s="156"/>
      <c r="T369" s="5"/>
      <c r="U369" s="5"/>
      <c r="AG369" s="100"/>
      <c r="AK369" s="4"/>
      <c r="AL369" s="2"/>
      <c r="AM369" s="7"/>
      <c r="AN369" s="43"/>
      <c r="AV369" s="254">
        <v>359</v>
      </c>
      <c r="AW369" s="248" t="s">
        <v>1237</v>
      </c>
      <c r="AX369" s="248" t="s">
        <v>1607</v>
      </c>
      <c r="AY369" s="248" t="s">
        <v>158</v>
      </c>
      <c r="AZ369" s="255">
        <v>0.05520833333333333</v>
      </c>
      <c r="BA369" s="259">
        <f t="shared" si="75"/>
        <v>0.004708599857853589</v>
      </c>
      <c r="BB369" s="260"/>
      <c r="BC369" s="260"/>
      <c r="BM369" s="24"/>
      <c r="BN369" s="24"/>
      <c r="BO369" s="24"/>
      <c r="BP369" s="24"/>
      <c r="BQ369" s="24"/>
      <c r="BR369" s="24"/>
      <c r="BS369" s="24"/>
      <c r="BT369" s="279">
        <v>365</v>
      </c>
      <c r="BU369" s="280" t="s">
        <v>1909</v>
      </c>
      <c r="BV369" s="315" t="s">
        <v>2035</v>
      </c>
      <c r="BW369" s="280" t="s">
        <v>158</v>
      </c>
      <c r="BX369" s="281">
        <v>0.02193287037037037</v>
      </c>
      <c r="BY369" s="77">
        <f t="shared" si="74"/>
        <v>0.0044687999939629925</v>
      </c>
      <c r="BZ369" s="77">
        <f t="shared" si="70"/>
        <v>0.004626823464949515</v>
      </c>
      <c r="CA369" s="77">
        <f t="shared" si="71"/>
        <v>0.054249505126533065</v>
      </c>
      <c r="CB369" s="4">
        <f t="shared" si="72"/>
        <v>0.05560574275469639</v>
      </c>
      <c r="CC369" s="2">
        <f t="shared" si="73"/>
        <v>0.0047424940515732525</v>
      </c>
    </row>
    <row r="370" spans="1:81" ht="12.75">
      <c r="A370" s="43"/>
      <c r="B370" s="43"/>
      <c r="C370" s="43"/>
      <c r="D370" s="43"/>
      <c r="E370" s="43"/>
      <c r="F370" s="43"/>
      <c r="G370" s="43"/>
      <c r="H370" s="43"/>
      <c r="I370" s="11"/>
      <c r="J370" s="43"/>
      <c r="K370" s="43"/>
      <c r="L370" s="43"/>
      <c r="P370" s="11"/>
      <c r="R370" s="156"/>
      <c r="T370" s="5"/>
      <c r="U370" s="5"/>
      <c r="AG370" s="100"/>
      <c r="AK370" s="4"/>
      <c r="AL370" s="2"/>
      <c r="AM370" s="7"/>
      <c r="AN370" s="43"/>
      <c r="AV370" s="254">
        <v>360</v>
      </c>
      <c r="AW370" s="248" t="s">
        <v>1237</v>
      </c>
      <c r="AX370" s="248" t="s">
        <v>1608</v>
      </c>
      <c r="AY370" s="248" t="s">
        <v>1258</v>
      </c>
      <c r="AZ370" s="255">
        <v>0.0552662037037037</v>
      </c>
      <c r="BA370" s="259">
        <f t="shared" si="75"/>
        <v>0.004713535497117586</v>
      </c>
      <c r="BB370" s="260"/>
      <c r="BC370" s="260"/>
      <c r="BM370" s="24"/>
      <c r="BN370" s="24"/>
      <c r="BO370" s="24"/>
      <c r="BP370" s="24"/>
      <c r="BQ370" s="24"/>
      <c r="BR370" s="24"/>
      <c r="BS370" s="24"/>
      <c r="BT370" s="279">
        <v>365</v>
      </c>
      <c r="BU370" s="280" t="s">
        <v>1909</v>
      </c>
      <c r="BV370" s="315" t="s">
        <v>2036</v>
      </c>
      <c r="BW370" s="280" t="s">
        <v>654</v>
      </c>
      <c r="BX370" s="281">
        <v>0.02193287037037037</v>
      </c>
      <c r="BY370" s="77">
        <f t="shared" si="74"/>
        <v>0.0044687999939629925</v>
      </c>
      <c r="BZ370" s="77">
        <f t="shared" si="70"/>
        <v>0.004626823464949515</v>
      </c>
      <c r="CA370" s="77">
        <f t="shared" si="71"/>
        <v>0.054249505126533065</v>
      </c>
      <c r="CB370" s="4">
        <f t="shared" si="72"/>
        <v>0.05560574275469639</v>
      </c>
      <c r="CC370" s="2">
        <f t="shared" si="73"/>
        <v>0.0047424940515732525</v>
      </c>
    </row>
    <row r="371" spans="1:81" ht="12.75">
      <c r="A371" s="43"/>
      <c r="B371" s="43"/>
      <c r="C371" s="43"/>
      <c r="D371" s="43"/>
      <c r="E371" s="43"/>
      <c r="F371" s="43"/>
      <c r="G371" s="43"/>
      <c r="H371" s="43"/>
      <c r="I371" s="11"/>
      <c r="J371" s="43"/>
      <c r="K371" s="43"/>
      <c r="L371" s="43"/>
      <c r="P371" s="11"/>
      <c r="R371" s="156"/>
      <c r="T371" s="5"/>
      <c r="U371" s="5"/>
      <c r="AG371" s="100"/>
      <c r="AK371" s="4"/>
      <c r="AL371" s="2"/>
      <c r="AM371" s="7"/>
      <c r="AN371" s="43"/>
      <c r="AV371" s="254" t="s">
        <v>1609</v>
      </c>
      <c r="AW371" s="248" t="s">
        <v>1237</v>
      </c>
      <c r="AX371" s="248" t="s">
        <v>1610</v>
      </c>
      <c r="AY371" s="248" t="s">
        <v>1412</v>
      </c>
      <c r="AZ371" s="248" t="s">
        <v>1611</v>
      </c>
      <c r="BA371" s="259" t="e">
        <f t="shared" si="75"/>
        <v>#VALUE!</v>
      </c>
      <c r="BB371" s="260"/>
      <c r="BC371" s="260"/>
      <c r="BM371" s="24"/>
      <c r="BN371" s="24"/>
      <c r="BO371" s="24"/>
      <c r="BP371" s="24"/>
      <c r="BQ371" s="24"/>
      <c r="BR371" s="24"/>
      <c r="BS371" s="24"/>
      <c r="BT371" s="279">
        <v>367</v>
      </c>
      <c r="BU371" s="280" t="s">
        <v>1909</v>
      </c>
      <c r="BV371" s="315" t="s">
        <v>2037</v>
      </c>
      <c r="BW371" s="280" t="s">
        <v>654</v>
      </c>
      <c r="BX371" s="281">
        <v>0.02200231481481482</v>
      </c>
      <c r="BY371" s="77">
        <f t="shared" si="74"/>
        <v>0.004482949228772375</v>
      </c>
      <c r="BZ371" s="77">
        <f t="shared" si="70"/>
        <v>0.00464147303792561</v>
      </c>
      <c r="CA371" s="77">
        <f t="shared" si="71"/>
        <v>0.054421271369677775</v>
      </c>
      <c r="CB371" s="4">
        <f t="shared" si="72"/>
        <v>0.055781803153919715</v>
      </c>
      <c r="CC371" s="2">
        <f t="shared" si="73"/>
        <v>0.0047575098638737495</v>
      </c>
    </row>
    <row r="372" spans="1:81" ht="12.75">
      <c r="A372" s="43"/>
      <c r="B372" s="43"/>
      <c r="C372" s="43"/>
      <c r="D372" s="43"/>
      <c r="E372" s="43"/>
      <c r="F372" s="43"/>
      <c r="G372" s="43"/>
      <c r="H372" s="43"/>
      <c r="I372" s="11"/>
      <c r="J372" s="43"/>
      <c r="K372" s="43"/>
      <c r="L372" s="43"/>
      <c r="P372" s="11"/>
      <c r="R372" s="156"/>
      <c r="T372" s="5"/>
      <c r="U372" s="5"/>
      <c r="AG372" s="100"/>
      <c r="AK372" s="4"/>
      <c r="AL372" s="2"/>
      <c r="AM372" s="7"/>
      <c r="AN372" s="43"/>
      <c r="AV372" s="254" t="s">
        <v>1609</v>
      </c>
      <c r="AW372" s="248" t="s">
        <v>1317</v>
      </c>
      <c r="AX372" s="248" t="s">
        <v>1612</v>
      </c>
      <c r="AY372" s="248" t="s">
        <v>1217</v>
      </c>
      <c r="AZ372" s="248" t="s">
        <v>1611</v>
      </c>
      <c r="BA372" s="259" t="e">
        <f t="shared" si="75"/>
        <v>#VALUE!</v>
      </c>
      <c r="BB372" s="260"/>
      <c r="BC372" s="260"/>
      <c r="BM372" s="24"/>
      <c r="BN372" s="24"/>
      <c r="BO372" s="24"/>
      <c r="BP372" s="24"/>
      <c r="BQ372" s="24"/>
      <c r="BR372" s="24"/>
      <c r="BS372" s="24"/>
      <c r="BT372" s="279">
        <v>368</v>
      </c>
      <c r="BU372" s="280" t="s">
        <v>1908</v>
      </c>
      <c r="BV372" s="280" t="s">
        <v>1886</v>
      </c>
      <c r="BW372" s="280" t="s">
        <v>1271</v>
      </c>
      <c r="BX372" s="281">
        <v>0.022164351851851852</v>
      </c>
      <c r="BY372" s="77">
        <f t="shared" si="74"/>
        <v>0.0045159641099942645</v>
      </c>
      <c r="BZ372" s="77">
        <f t="shared" si="70"/>
        <v>0.004675655374869827</v>
      </c>
      <c r="CA372" s="77">
        <f t="shared" si="71"/>
        <v>0.05482205927034872</v>
      </c>
      <c r="CB372" s="4">
        <f t="shared" si="72"/>
        <v>0.056192610752107436</v>
      </c>
      <c r="CC372" s="2">
        <f t="shared" si="73"/>
        <v>0.004792546759241572</v>
      </c>
    </row>
    <row r="373" spans="1:81" ht="12.75">
      <c r="A373" s="43"/>
      <c r="B373" s="43"/>
      <c r="C373" s="43"/>
      <c r="D373" s="43"/>
      <c r="E373" s="43"/>
      <c r="F373" s="43"/>
      <c r="G373" s="43"/>
      <c r="H373" s="43"/>
      <c r="I373" s="11"/>
      <c r="J373" s="43"/>
      <c r="K373" s="43"/>
      <c r="L373" s="43"/>
      <c r="P373" s="11"/>
      <c r="R373" s="156"/>
      <c r="T373" s="5"/>
      <c r="U373" s="5"/>
      <c r="AG373" s="100"/>
      <c r="AK373" s="4"/>
      <c r="AL373" s="2"/>
      <c r="AM373" s="7"/>
      <c r="AN373" s="43"/>
      <c r="AV373" s="254" t="s">
        <v>1609</v>
      </c>
      <c r="AW373" s="248" t="s">
        <v>1237</v>
      </c>
      <c r="AX373" s="248" t="s">
        <v>1613</v>
      </c>
      <c r="AY373" s="248" t="s">
        <v>1326</v>
      </c>
      <c r="AZ373" s="248" t="s">
        <v>1611</v>
      </c>
      <c r="BA373" s="259" t="e">
        <f t="shared" si="75"/>
        <v>#VALUE!</v>
      </c>
      <c r="BB373" s="260"/>
      <c r="BC373" s="260"/>
      <c r="BM373" s="24"/>
      <c r="BN373" s="24"/>
      <c r="BO373" s="24"/>
      <c r="BP373" s="24"/>
      <c r="BQ373" s="24"/>
      <c r="BR373" s="24"/>
      <c r="BS373" s="24"/>
      <c r="BT373" s="279">
        <v>369</v>
      </c>
      <c r="BU373" s="280" t="s">
        <v>1909</v>
      </c>
      <c r="BV373" s="315" t="s">
        <v>2038</v>
      </c>
      <c r="BW373" s="280" t="s">
        <v>1258</v>
      </c>
      <c r="BX373" s="281">
        <v>0.022222222222222223</v>
      </c>
      <c r="BY373" s="77">
        <f t="shared" si="74"/>
        <v>0.004527755139002083</v>
      </c>
      <c r="BZ373" s="77">
        <f t="shared" si="70"/>
        <v>0.004687863352349905</v>
      </c>
      <c r="CA373" s="77">
        <f t="shared" si="71"/>
        <v>0.054965197806302636</v>
      </c>
      <c r="CB373" s="4">
        <f t="shared" si="72"/>
        <v>0.056339327751460194</v>
      </c>
      <c r="CC373" s="2">
        <f t="shared" si="73"/>
        <v>0.004805059936158652</v>
      </c>
    </row>
    <row r="374" spans="1:81" ht="12.75">
      <c r="A374" s="43"/>
      <c r="B374" s="43"/>
      <c r="C374" s="43"/>
      <c r="D374" s="43"/>
      <c r="E374" s="43"/>
      <c r="F374" s="43"/>
      <c r="G374" s="43"/>
      <c r="H374" s="43"/>
      <c r="I374" s="11"/>
      <c r="J374" s="43"/>
      <c r="K374" s="43"/>
      <c r="L374" s="43"/>
      <c r="P374" s="11"/>
      <c r="R374" s="156"/>
      <c r="T374" s="5"/>
      <c r="U374" s="5"/>
      <c r="AG374" s="100"/>
      <c r="AK374" s="4"/>
      <c r="AL374" s="2"/>
      <c r="AM374" s="7"/>
      <c r="AN374" s="43"/>
      <c r="AT374">
        <v>0.294</v>
      </c>
      <c r="AV374" s="254" t="s">
        <v>1609</v>
      </c>
      <c r="AW374" s="248" t="s">
        <v>1237</v>
      </c>
      <c r="AX374" s="248" t="s">
        <v>1614</v>
      </c>
      <c r="AY374" s="248" t="s">
        <v>1258</v>
      </c>
      <c r="AZ374" s="248" t="s">
        <v>1611</v>
      </c>
      <c r="BA374" s="259" t="e">
        <f t="shared" si="75"/>
        <v>#VALUE!</v>
      </c>
      <c r="BB374" s="260"/>
      <c r="BC374" s="260"/>
      <c r="BM374" s="24"/>
      <c r="BN374" s="24"/>
      <c r="BO374" s="24"/>
      <c r="BP374" s="24"/>
      <c r="BQ374" s="24"/>
      <c r="BR374" s="24"/>
      <c r="BS374" s="24"/>
      <c r="BT374" s="279">
        <v>370</v>
      </c>
      <c r="BU374" s="280" t="s">
        <v>1909</v>
      </c>
      <c r="BV374" s="315" t="s">
        <v>2039</v>
      </c>
      <c r="BW374" s="280" t="s">
        <v>1258</v>
      </c>
      <c r="BX374" s="281">
        <v>0.022430555555555554</v>
      </c>
      <c r="BY374" s="77">
        <f t="shared" si="74"/>
        <v>0.0045702028434302265</v>
      </c>
      <c r="BZ374" s="77">
        <f t="shared" si="70"/>
        <v>0.004731812071278185</v>
      </c>
      <c r="CA374" s="77">
        <f t="shared" si="71"/>
        <v>0.055480496535736716</v>
      </c>
      <c r="CB374" s="4">
        <f t="shared" si="72"/>
        <v>0.056867508949130126</v>
      </c>
      <c r="CC374" s="2">
        <f t="shared" si="73"/>
        <v>0.0048501073730601385</v>
      </c>
    </row>
    <row r="375" spans="1:81" ht="12.75">
      <c r="A375" s="43"/>
      <c r="B375" s="43"/>
      <c r="C375" s="43"/>
      <c r="D375" s="43"/>
      <c r="E375" s="43"/>
      <c r="F375" s="43"/>
      <c r="G375" s="43"/>
      <c r="H375" s="43"/>
      <c r="I375" s="11"/>
      <c r="J375" s="43"/>
      <c r="K375" s="43"/>
      <c r="L375" s="43"/>
      <c r="P375" s="11"/>
      <c r="R375" s="156"/>
      <c r="T375" s="5"/>
      <c r="U375" s="5"/>
      <c r="AG375" s="100"/>
      <c r="AK375" s="4"/>
      <c r="AL375" s="2"/>
      <c r="AM375" s="7"/>
      <c r="AN375" s="43"/>
      <c r="AT375">
        <v>0.236</v>
      </c>
      <c r="AV375" s="254" t="s">
        <v>1609</v>
      </c>
      <c r="AW375" s="248" t="s">
        <v>1237</v>
      </c>
      <c r="AX375" s="248" t="s">
        <v>1615</v>
      </c>
      <c r="AY375" s="248" t="s">
        <v>1616</v>
      </c>
      <c r="AZ375" s="248" t="s">
        <v>1611</v>
      </c>
      <c r="BA375" s="259" t="e">
        <f t="shared" si="75"/>
        <v>#VALUE!</v>
      </c>
      <c r="BB375" s="260"/>
      <c r="BC375" s="260"/>
      <c r="BM375" s="24"/>
      <c r="BN375" s="24"/>
      <c r="BO375" s="24"/>
      <c r="BP375" s="24"/>
      <c r="BQ375" s="24"/>
      <c r="BR375" s="24"/>
      <c r="BS375" s="24"/>
      <c r="BT375" s="279">
        <v>371</v>
      </c>
      <c r="BU375" s="280" t="s">
        <v>1908</v>
      </c>
      <c r="BV375" s="280" t="s">
        <v>1887</v>
      </c>
      <c r="BW375" s="280" t="s">
        <v>158</v>
      </c>
      <c r="BX375" s="281">
        <v>0.022476851851851855</v>
      </c>
      <c r="BY375" s="77">
        <f t="shared" si="74"/>
        <v>0.004579635666636482</v>
      </c>
      <c r="BZ375" s="77">
        <f t="shared" si="70"/>
        <v>0.004741578453262249</v>
      </c>
      <c r="CA375" s="77">
        <f t="shared" si="71"/>
        <v>0.05559500736449986</v>
      </c>
      <c r="CB375" s="4">
        <f t="shared" si="72"/>
        <v>0.05698488254861236</v>
      </c>
      <c r="CC375" s="2">
        <f t="shared" si="73"/>
        <v>0.004860117914593805</v>
      </c>
    </row>
    <row r="376" spans="1:81" ht="12.75">
      <c r="A376" s="43"/>
      <c r="B376" s="43"/>
      <c r="C376" s="43"/>
      <c r="D376" s="43"/>
      <c r="E376" s="43"/>
      <c r="F376" s="43"/>
      <c r="G376" s="43"/>
      <c r="H376" s="43"/>
      <c r="I376" s="11"/>
      <c r="J376" s="43"/>
      <c r="K376" s="43"/>
      <c r="L376" s="43"/>
      <c r="P376" s="11"/>
      <c r="R376" s="156"/>
      <c r="T376" s="5"/>
      <c r="U376" s="5"/>
      <c r="AG376" s="100"/>
      <c r="AK376" s="4"/>
      <c r="AL376" s="2"/>
      <c r="AM376" s="7"/>
      <c r="AN376" s="43"/>
      <c r="AT376">
        <f>AT374-AT375</f>
        <v>0.057999999999999996</v>
      </c>
      <c r="AU376">
        <f>AT376+AS366</f>
        <v>0.10699999999999998</v>
      </c>
      <c r="AV376" s="257"/>
      <c r="AW376" s="74"/>
      <c r="AX376" s="74"/>
      <c r="AY376" s="74"/>
      <c r="AZ376" s="74"/>
      <c r="BA376" s="109"/>
      <c r="BB376" s="261"/>
      <c r="BC376" s="261"/>
      <c r="BM376" s="24"/>
      <c r="BN376" s="24"/>
      <c r="BO376" s="24"/>
      <c r="BP376" s="24"/>
      <c r="BQ376" s="24"/>
      <c r="BR376" s="24"/>
      <c r="BS376" s="24"/>
      <c r="BT376" s="279">
        <v>371</v>
      </c>
      <c r="BU376" s="280" t="s">
        <v>1909</v>
      </c>
      <c r="BV376" s="315" t="s">
        <v>2040</v>
      </c>
      <c r="BW376" s="280" t="s">
        <v>158</v>
      </c>
      <c r="BX376" s="281">
        <v>0.022476851851851855</v>
      </c>
      <c r="BY376" s="77">
        <f t="shared" si="74"/>
        <v>0.004579635666636482</v>
      </c>
      <c r="BZ376" s="77">
        <f t="shared" si="70"/>
        <v>0.004741578453262249</v>
      </c>
      <c r="CA376" s="77">
        <f t="shared" si="71"/>
        <v>0.05559500736449986</v>
      </c>
      <c r="CB376" s="4">
        <f t="shared" si="72"/>
        <v>0.05698488254861236</v>
      </c>
      <c r="CC376" s="2">
        <f t="shared" si="73"/>
        <v>0.004860117914593805</v>
      </c>
    </row>
    <row r="377" spans="1:81" ht="12.75">
      <c r="A377" s="43"/>
      <c r="B377" s="43"/>
      <c r="C377" s="43"/>
      <c r="D377" s="43"/>
      <c r="E377" s="43"/>
      <c r="F377" s="43"/>
      <c r="G377" s="43"/>
      <c r="H377" s="43"/>
      <c r="I377" s="11"/>
      <c r="J377" s="43"/>
      <c r="K377" s="43"/>
      <c r="L377" s="43"/>
      <c r="P377" s="11"/>
      <c r="R377" s="156"/>
      <c r="T377" s="5"/>
      <c r="U377" s="5"/>
      <c r="AG377" s="100"/>
      <c r="AK377" s="4"/>
      <c r="AL377" s="2"/>
      <c r="AM377" s="7"/>
      <c r="AN377" s="43"/>
      <c r="AV377" s="256"/>
      <c r="BA377" s="7"/>
      <c r="BB377" s="262"/>
      <c r="BC377" s="262"/>
      <c r="BM377" s="24"/>
      <c r="BN377" s="24"/>
      <c r="BO377" s="24"/>
      <c r="BP377" s="24"/>
      <c r="BQ377" s="24"/>
      <c r="BR377" s="24"/>
      <c r="BS377" s="24"/>
      <c r="BT377" s="279">
        <v>373</v>
      </c>
      <c r="BU377" s="280" t="s">
        <v>1908</v>
      </c>
      <c r="BV377" s="280" t="s">
        <v>1888</v>
      </c>
      <c r="BW377" s="280" t="s">
        <v>158</v>
      </c>
      <c r="BX377" s="281">
        <v>0.02314814814814815</v>
      </c>
      <c r="BY377" s="77">
        <f t="shared" si="74"/>
        <v>0.00471641160312717</v>
      </c>
      <c r="BZ377" s="77">
        <f t="shared" si="70"/>
        <v>0.004883190992031152</v>
      </c>
      <c r="CA377" s="77">
        <f t="shared" si="71"/>
        <v>0.05725541438156525</v>
      </c>
      <c r="CB377" s="4">
        <f t="shared" si="72"/>
        <v>0.05868679974110438</v>
      </c>
      <c r="CC377" s="2">
        <f t="shared" si="73"/>
        <v>0.00500527076683193</v>
      </c>
    </row>
    <row r="378" spans="1:81" ht="12.75">
      <c r="A378" s="43"/>
      <c r="B378" s="43"/>
      <c r="C378" s="43"/>
      <c r="D378" s="43"/>
      <c r="E378" s="43"/>
      <c r="F378" s="43"/>
      <c r="G378" s="43"/>
      <c r="H378" s="43"/>
      <c r="I378" s="11"/>
      <c r="J378" s="43"/>
      <c r="K378" s="43"/>
      <c r="L378" s="43"/>
      <c r="P378" s="11"/>
      <c r="R378" s="156"/>
      <c r="T378" s="5"/>
      <c r="U378" s="5"/>
      <c r="AG378" s="100"/>
      <c r="AK378" s="4"/>
      <c r="AL378" s="2"/>
      <c r="AM378" s="7"/>
      <c r="AN378" s="43"/>
      <c r="BA378" s="7"/>
      <c r="BB378" s="262"/>
      <c r="BC378" s="262"/>
      <c r="BM378" s="24"/>
      <c r="BN378" s="24"/>
      <c r="BO378" s="24"/>
      <c r="BP378" s="24"/>
      <c r="BQ378" s="24"/>
      <c r="BR378" s="24"/>
      <c r="BS378" s="24"/>
      <c r="BT378" s="279">
        <v>374</v>
      </c>
      <c r="BU378" s="280" t="s">
        <v>1908</v>
      </c>
      <c r="BV378" s="282" t="s">
        <v>712</v>
      </c>
      <c r="BW378" s="280" t="s">
        <v>1331</v>
      </c>
      <c r="BX378" s="281">
        <v>0.023171296296296297</v>
      </c>
      <c r="BY378" s="77">
        <f t="shared" si="74"/>
        <v>0.004721128014730297</v>
      </c>
      <c r="BZ378" s="77">
        <f t="shared" si="70"/>
        <v>0.004888074183023183</v>
      </c>
      <c r="CA378" s="77">
        <f t="shared" si="71"/>
        <v>0.05731266979594681</v>
      </c>
      <c r="CB378" s="4">
        <f t="shared" si="72"/>
        <v>0.05874548654084548</v>
      </c>
      <c r="CC378" s="2">
        <f t="shared" si="73"/>
        <v>0.005010276037598762</v>
      </c>
    </row>
    <row r="379" spans="1:81" ht="12.75">
      <c r="A379" s="43"/>
      <c r="B379" s="43"/>
      <c r="C379" s="43"/>
      <c r="D379" s="43"/>
      <c r="E379" s="43"/>
      <c r="F379" s="43"/>
      <c r="G379" s="43"/>
      <c r="H379" s="43"/>
      <c r="I379" s="11"/>
      <c r="J379" s="43"/>
      <c r="K379" s="43"/>
      <c r="L379" s="43"/>
      <c r="P379" s="11"/>
      <c r="R379" s="156"/>
      <c r="T379" s="5"/>
      <c r="U379" s="5"/>
      <c r="AG379" s="100"/>
      <c r="AL379" s="2"/>
      <c r="AM379" s="7"/>
      <c r="AN379" s="43"/>
      <c r="BA379" s="7"/>
      <c r="BB379" s="262"/>
      <c r="BC379" s="262"/>
      <c r="BM379" s="24"/>
      <c r="BN379" s="24"/>
      <c r="BO379" s="24"/>
      <c r="BP379" s="24"/>
      <c r="BQ379" s="24"/>
      <c r="BR379" s="24"/>
      <c r="BS379" s="24"/>
      <c r="BT379" s="279">
        <v>375</v>
      </c>
      <c r="BU379" s="280" t="s">
        <v>1909</v>
      </c>
      <c r="BV379" s="280" t="s">
        <v>2041</v>
      </c>
      <c r="BW379" s="280" t="s">
        <v>1418</v>
      </c>
      <c r="BX379" s="281">
        <v>0.023414351851851853</v>
      </c>
      <c r="BY379" s="77">
        <f t="shared" si="74"/>
        <v>0.004770650336563132</v>
      </c>
      <c r="BZ379" s="77">
        <f t="shared" si="70"/>
        <v>0.00493934768843951</v>
      </c>
      <c r="CA379" s="77">
        <f t="shared" si="71"/>
        <v>0.05791385164695325</v>
      </c>
      <c r="CB379" s="4">
        <f t="shared" si="72"/>
        <v>0.059361697938127074</v>
      </c>
      <c r="CC379" s="2">
        <f t="shared" si="73"/>
        <v>0.005062831380650497</v>
      </c>
    </row>
    <row r="380" spans="1:81" ht="12.75">
      <c r="A380" s="43"/>
      <c r="B380" s="43"/>
      <c r="C380" s="43"/>
      <c r="D380" s="43"/>
      <c r="E380" s="43"/>
      <c r="F380" s="43"/>
      <c r="G380" s="43"/>
      <c r="H380" s="43"/>
      <c r="I380" s="11"/>
      <c r="J380" s="43"/>
      <c r="K380" s="43"/>
      <c r="L380" s="43"/>
      <c r="P380" s="11"/>
      <c r="R380" s="156"/>
      <c r="T380" s="5"/>
      <c r="U380" s="5"/>
      <c r="AG380" s="100"/>
      <c r="AL380" s="2"/>
      <c r="AM380" s="7"/>
      <c r="AN380" s="43"/>
      <c r="BA380" s="7"/>
      <c r="BB380" s="262"/>
      <c r="BC380" s="262"/>
      <c r="BM380" s="24"/>
      <c r="BN380" s="24"/>
      <c r="BO380" s="24"/>
      <c r="BP380" s="24"/>
      <c r="BQ380" s="24"/>
      <c r="BR380" s="24"/>
      <c r="BS380" s="24"/>
      <c r="BT380" s="279">
        <v>376</v>
      </c>
      <c r="BU380" s="280" t="s">
        <v>1909</v>
      </c>
      <c r="BV380" s="315" t="s">
        <v>2042</v>
      </c>
      <c r="BW380" s="280" t="s">
        <v>1342</v>
      </c>
      <c r="BX380" s="281">
        <v>0.02351851851851852</v>
      </c>
      <c r="BY380" s="77">
        <f t="shared" si="74"/>
        <v>0.004791874188777204</v>
      </c>
      <c r="BZ380" s="77">
        <f t="shared" si="70"/>
        <v>0.004961322047903649</v>
      </c>
      <c r="CA380" s="77">
        <f t="shared" si="71"/>
        <v>0.058171501011670276</v>
      </c>
      <c r="CB380" s="4">
        <f t="shared" si="72"/>
        <v>0.05962578853696203</v>
      </c>
      <c r="CC380" s="2">
        <f t="shared" si="73"/>
        <v>0.005085355099101239</v>
      </c>
    </row>
    <row r="381" spans="1:81" ht="12.75">
      <c r="A381" s="43"/>
      <c r="B381" s="43"/>
      <c r="C381" s="43"/>
      <c r="D381" s="43"/>
      <c r="E381" s="43"/>
      <c r="F381" s="43"/>
      <c r="G381" s="43"/>
      <c r="H381" s="43"/>
      <c r="I381" s="11"/>
      <c r="J381" s="43"/>
      <c r="K381" s="43"/>
      <c r="L381" s="43"/>
      <c r="P381" s="11"/>
      <c r="R381" s="156"/>
      <c r="T381" s="5"/>
      <c r="U381" s="5"/>
      <c r="AG381" s="100"/>
      <c r="AL381" s="2"/>
      <c r="AM381" s="7"/>
      <c r="AN381" s="43"/>
      <c r="BA381" s="7"/>
      <c r="BB381" s="262"/>
      <c r="BC381" s="262"/>
      <c r="BM381" s="24"/>
      <c r="BN381" s="24"/>
      <c r="BO381" s="24"/>
      <c r="BP381" s="24"/>
      <c r="BQ381" s="24"/>
      <c r="BR381" s="24"/>
      <c r="BS381" s="24"/>
      <c r="BT381" s="279">
        <v>377</v>
      </c>
      <c r="BU381" s="280" t="s">
        <v>1908</v>
      </c>
      <c r="BV381" s="282" t="s">
        <v>1889</v>
      </c>
      <c r="BW381" s="280" t="s">
        <v>1890</v>
      </c>
      <c r="BX381" s="281">
        <v>0.023530092592592592</v>
      </c>
      <c r="BY381" s="77">
        <f t="shared" si="74"/>
        <v>0.004794232394578767</v>
      </c>
      <c r="BZ381" s="77">
        <f t="shared" si="70"/>
        <v>0.004963763643399665</v>
      </c>
      <c r="CA381" s="77">
        <f t="shared" si="71"/>
        <v>0.058200128718861065</v>
      </c>
      <c r="CB381" s="4">
        <f t="shared" si="72"/>
        <v>0.059655131936832584</v>
      </c>
      <c r="CC381" s="2">
        <f t="shared" si="73"/>
        <v>0.005087857734484656</v>
      </c>
    </row>
    <row r="382" spans="1:81" ht="12.75">
      <c r="A382" s="43"/>
      <c r="B382" s="43"/>
      <c r="C382" s="43"/>
      <c r="D382" s="43"/>
      <c r="E382" s="43"/>
      <c r="F382" s="43"/>
      <c r="G382" s="43"/>
      <c r="H382" s="43"/>
      <c r="I382" s="11"/>
      <c r="J382" s="43"/>
      <c r="K382" s="43"/>
      <c r="L382" s="43"/>
      <c r="P382" s="11"/>
      <c r="R382" s="156"/>
      <c r="T382" s="5"/>
      <c r="U382" s="5"/>
      <c r="AG382" s="100"/>
      <c r="AL382" s="2"/>
      <c r="AM382" s="7"/>
      <c r="AN382" s="43"/>
      <c r="BA382" s="7"/>
      <c r="BB382" s="262"/>
      <c r="BC382" s="262"/>
      <c r="BM382" s="24"/>
      <c r="BN382" s="24"/>
      <c r="BO382" s="24"/>
      <c r="BP382" s="24"/>
      <c r="BQ382" s="24"/>
      <c r="BR382" s="24"/>
      <c r="BS382" s="24"/>
      <c r="BT382" s="279">
        <v>378</v>
      </c>
      <c r="BU382" s="280" t="s">
        <v>1908</v>
      </c>
      <c r="BV382" s="280" t="s">
        <v>1891</v>
      </c>
      <c r="BW382" s="280" t="s">
        <v>127</v>
      </c>
      <c r="BX382" s="281">
        <v>0.02359953703703704</v>
      </c>
      <c r="BY382" s="77">
        <f t="shared" si="74"/>
        <v>0.00480838162938815</v>
      </c>
      <c r="BZ382" s="77">
        <f t="shared" si="70"/>
        <v>0.0049784132163757586</v>
      </c>
      <c r="CA382" s="77">
        <f t="shared" si="71"/>
        <v>0.05837189496200577</v>
      </c>
      <c r="CB382" s="4">
        <f t="shared" si="72"/>
        <v>0.059831192336055904</v>
      </c>
      <c r="CC382" s="2">
        <f t="shared" si="73"/>
        <v>0.005102873546785152</v>
      </c>
    </row>
    <row r="383" spans="1:81" ht="12.75">
      <c r="A383" s="43"/>
      <c r="B383" s="43"/>
      <c r="C383" s="43"/>
      <c r="D383" s="43"/>
      <c r="E383" s="43"/>
      <c r="F383" s="43"/>
      <c r="G383" s="43"/>
      <c r="H383" s="43"/>
      <c r="I383" s="11"/>
      <c r="J383" s="43"/>
      <c r="K383" s="43"/>
      <c r="L383" s="43"/>
      <c r="P383" s="11"/>
      <c r="R383" s="156"/>
      <c r="T383" s="5"/>
      <c r="U383" s="5"/>
      <c r="AG383" s="100"/>
      <c r="AL383" s="2"/>
      <c r="AM383" s="7"/>
      <c r="AN383" s="43"/>
      <c r="BA383" s="7"/>
      <c r="BB383" s="262"/>
      <c r="BC383" s="262"/>
      <c r="BM383" s="24"/>
      <c r="BN383" s="24"/>
      <c r="BO383" s="24"/>
      <c r="BP383" s="24"/>
      <c r="BQ383" s="24"/>
      <c r="BR383" s="24"/>
      <c r="BS383" s="24"/>
      <c r="BT383" s="279">
        <v>379</v>
      </c>
      <c r="BU383" s="280" t="s">
        <v>1908</v>
      </c>
      <c r="BV383" s="280" t="s">
        <v>1892</v>
      </c>
      <c r="BW383" s="280" t="s">
        <v>127</v>
      </c>
      <c r="BX383" s="281">
        <v>0.023622685185185188</v>
      </c>
      <c r="BY383" s="77">
        <f t="shared" si="74"/>
        <v>0.004813098040991276</v>
      </c>
      <c r="BZ383" s="77">
        <f t="shared" si="70"/>
        <v>0.00498329640736779</v>
      </c>
      <c r="CA383" s="77">
        <f t="shared" si="71"/>
        <v>0.05842915037638733</v>
      </c>
      <c r="CB383" s="4">
        <f t="shared" si="72"/>
        <v>0.059889879135797006</v>
      </c>
      <c r="CC383" s="2">
        <f t="shared" si="73"/>
        <v>0.005107878817551983</v>
      </c>
    </row>
    <row r="384" spans="1:81" ht="12.75">
      <c r="A384" s="43"/>
      <c r="B384" s="43"/>
      <c r="C384" s="43"/>
      <c r="D384" s="43"/>
      <c r="E384" s="43"/>
      <c r="F384" s="43"/>
      <c r="G384" s="43"/>
      <c r="H384" s="43"/>
      <c r="I384" s="11"/>
      <c r="J384" s="43"/>
      <c r="K384" s="43"/>
      <c r="L384" s="43"/>
      <c r="P384" s="11"/>
      <c r="R384" s="156"/>
      <c r="T384" s="5"/>
      <c r="U384" s="5"/>
      <c r="AG384" s="100"/>
      <c r="AL384" s="2"/>
      <c r="AM384" s="7"/>
      <c r="AN384" s="43"/>
      <c r="BA384" s="7"/>
      <c r="BB384" s="262"/>
      <c r="BC384" s="262"/>
      <c r="BM384" s="24"/>
      <c r="BN384" s="24"/>
      <c r="BO384" s="24"/>
      <c r="BP384" s="24"/>
      <c r="BQ384" s="24"/>
      <c r="BR384" s="24"/>
      <c r="BS384" s="24"/>
      <c r="BT384" s="279">
        <v>380</v>
      </c>
      <c r="BU384" s="280" t="s">
        <v>1908</v>
      </c>
      <c r="BV384" s="280" t="s">
        <v>736</v>
      </c>
      <c r="BW384" s="280" t="s">
        <v>1258</v>
      </c>
      <c r="BX384" s="281">
        <v>0.023668981481481485</v>
      </c>
      <c r="BY384" s="77">
        <f t="shared" si="74"/>
        <v>0.0048225308641975315</v>
      </c>
      <c r="BZ384" s="77">
        <f t="shared" si="70"/>
        <v>0.0049930627893518525</v>
      </c>
      <c r="CA384" s="77">
        <f t="shared" si="71"/>
        <v>0.05854366120515047</v>
      </c>
      <c r="CB384" s="4">
        <f t="shared" si="72"/>
        <v>0.06000725273527922</v>
      </c>
      <c r="CC384" s="2">
        <f t="shared" si="73"/>
        <v>0.005117889359085648</v>
      </c>
    </row>
    <row r="385" spans="1:81" ht="12.75">
      <c r="A385" s="43"/>
      <c r="B385" s="43"/>
      <c r="C385" s="43"/>
      <c r="D385" s="43"/>
      <c r="E385" s="43"/>
      <c r="F385" s="43"/>
      <c r="G385" s="43"/>
      <c r="H385" s="43"/>
      <c r="I385" s="11"/>
      <c r="J385" s="43"/>
      <c r="K385" s="43"/>
      <c r="L385" s="43"/>
      <c r="P385" s="11"/>
      <c r="R385" s="156"/>
      <c r="T385" s="5"/>
      <c r="U385" s="5"/>
      <c r="AG385" s="100"/>
      <c r="AL385" s="2"/>
      <c r="AM385" s="7"/>
      <c r="AN385" s="43"/>
      <c r="BA385" s="7"/>
      <c r="BB385" s="262"/>
      <c r="BC385" s="262"/>
      <c r="BM385" s="24"/>
      <c r="BN385" s="24"/>
      <c r="BO385" s="24"/>
      <c r="BP385" s="24"/>
      <c r="BQ385" s="24"/>
      <c r="BR385" s="24"/>
      <c r="BS385" s="24"/>
      <c r="BT385" s="279">
        <v>380</v>
      </c>
      <c r="BU385" s="280" t="s">
        <v>1908</v>
      </c>
      <c r="BV385" s="280" t="s">
        <v>1893</v>
      </c>
      <c r="BW385" s="280" t="s">
        <v>1894</v>
      </c>
      <c r="BX385" s="281">
        <v>0.023668981481481485</v>
      </c>
      <c r="BY385" s="77">
        <f t="shared" si="74"/>
        <v>0.0048225308641975315</v>
      </c>
      <c r="BZ385" s="77">
        <f t="shared" si="70"/>
        <v>0.0049930627893518525</v>
      </c>
      <c r="CA385" s="77">
        <f t="shared" si="71"/>
        <v>0.05854366120515047</v>
      </c>
      <c r="CB385" s="4">
        <f t="shared" si="72"/>
        <v>0.06000725273527922</v>
      </c>
      <c r="CC385" s="2">
        <f t="shared" si="73"/>
        <v>0.005117889359085648</v>
      </c>
    </row>
    <row r="386" spans="1:81" ht="25.5">
      <c r="A386" s="43"/>
      <c r="B386" s="43"/>
      <c r="C386" s="43"/>
      <c r="D386" s="43"/>
      <c r="E386" s="43"/>
      <c r="F386" s="43"/>
      <c r="G386" s="43"/>
      <c r="H386" s="43"/>
      <c r="I386" s="11"/>
      <c r="J386" s="43"/>
      <c r="K386" s="43"/>
      <c r="L386" s="43"/>
      <c r="P386" s="11"/>
      <c r="R386" s="156"/>
      <c r="T386" s="5"/>
      <c r="U386" s="5"/>
      <c r="AG386" s="100"/>
      <c r="AL386" s="2"/>
      <c r="AM386" s="7"/>
      <c r="AN386" s="43"/>
      <c r="BA386" s="7"/>
      <c r="BB386" s="262"/>
      <c r="BC386" s="262"/>
      <c r="BM386" s="24"/>
      <c r="BN386" s="24"/>
      <c r="BO386" s="24"/>
      <c r="BP386" s="24"/>
      <c r="BQ386" s="24"/>
      <c r="BR386" s="24"/>
      <c r="BS386" s="24"/>
      <c r="BT386" s="279">
        <v>382</v>
      </c>
      <c r="BU386" s="280" t="s">
        <v>1909</v>
      </c>
      <c r="BV386" s="315" t="s">
        <v>2043</v>
      </c>
      <c r="BW386" s="280" t="s">
        <v>1256</v>
      </c>
      <c r="BX386" s="281">
        <v>0.02372685185185185</v>
      </c>
      <c r="BY386" s="77">
        <f t="shared" si="74"/>
        <v>0.004834321893205348</v>
      </c>
      <c r="BZ386" s="77">
        <f t="shared" si="70"/>
        <v>0.00500527076683193</v>
      </c>
      <c r="CA386" s="77">
        <f t="shared" si="71"/>
        <v>0.05868679974110437</v>
      </c>
      <c r="CB386" s="4">
        <f t="shared" si="72"/>
        <v>0.060153969734631975</v>
      </c>
      <c r="CC386" s="2">
        <f t="shared" si="73"/>
        <v>0.0051304025360027275</v>
      </c>
    </row>
    <row r="387" spans="1:81" ht="12.75">
      <c r="A387" s="43"/>
      <c r="B387" s="43"/>
      <c r="C387" s="43"/>
      <c r="D387" s="43"/>
      <c r="E387" s="43"/>
      <c r="F387" s="43"/>
      <c r="G387" s="43"/>
      <c r="H387" s="43"/>
      <c r="I387" s="11"/>
      <c r="J387" s="43"/>
      <c r="K387" s="43"/>
      <c r="L387" s="43"/>
      <c r="P387" s="11"/>
      <c r="R387" s="156"/>
      <c r="T387" s="5"/>
      <c r="U387" s="5"/>
      <c r="AG387" s="100"/>
      <c r="AL387" s="2"/>
      <c r="AM387" s="7"/>
      <c r="AN387" s="43"/>
      <c r="BA387" s="7"/>
      <c r="BB387" s="262"/>
      <c r="BC387" s="262"/>
      <c r="BM387" s="24"/>
      <c r="BN387" s="24"/>
      <c r="BO387" s="24"/>
      <c r="BP387" s="24"/>
      <c r="BQ387" s="24"/>
      <c r="BR387" s="24"/>
      <c r="BS387" s="24"/>
      <c r="BT387" s="279">
        <v>383</v>
      </c>
      <c r="BU387" s="280" t="s">
        <v>1908</v>
      </c>
      <c r="BV387" s="280" t="s">
        <v>1895</v>
      </c>
      <c r="BW387" s="280" t="s">
        <v>1217</v>
      </c>
      <c r="BX387" s="281">
        <v>0.023854166666666666</v>
      </c>
      <c r="BY387" s="77">
        <f t="shared" si="74"/>
        <v>0.0048602621570225475</v>
      </c>
      <c r="BZ387" s="77">
        <f t="shared" si="70"/>
        <v>0.005032128317288101</v>
      </c>
      <c r="CA387" s="77">
        <f t="shared" si="71"/>
        <v>0.05900170452020298</v>
      </c>
      <c r="CB387" s="4">
        <f t="shared" si="72"/>
        <v>0.060476747133208046</v>
      </c>
      <c r="CC387" s="2">
        <f t="shared" si="73"/>
        <v>0.005157931525220302</v>
      </c>
    </row>
    <row r="388" spans="1:81" ht="12.75">
      <c r="A388" s="43"/>
      <c r="B388" s="43"/>
      <c r="C388" s="43"/>
      <c r="D388" s="43"/>
      <c r="E388" s="43"/>
      <c r="F388" s="43"/>
      <c r="G388" s="43"/>
      <c r="H388" s="43"/>
      <c r="I388" s="11"/>
      <c r="J388" s="43"/>
      <c r="K388" s="43"/>
      <c r="L388" s="43"/>
      <c r="P388" s="11"/>
      <c r="R388" s="156"/>
      <c r="T388" s="5"/>
      <c r="U388" s="5"/>
      <c r="AG388" s="100"/>
      <c r="AL388" s="2"/>
      <c r="AM388" s="7"/>
      <c r="AN388" s="43"/>
      <c r="BA388" s="7"/>
      <c r="BB388" s="262"/>
      <c r="BC388" s="262"/>
      <c r="BM388" s="24"/>
      <c r="BN388" s="24"/>
      <c r="BO388" s="24"/>
      <c r="BP388" s="24"/>
      <c r="BQ388" s="24"/>
      <c r="BR388" s="24"/>
      <c r="BS388" s="24"/>
      <c r="BT388" s="279">
        <v>384</v>
      </c>
      <c r="BU388" s="280" t="s">
        <v>1909</v>
      </c>
      <c r="BV388" s="315" t="s">
        <v>2044</v>
      </c>
      <c r="BW388" s="280" t="s">
        <v>158</v>
      </c>
      <c r="BX388" s="281">
        <v>0.024363425925925927</v>
      </c>
      <c r="BY388" s="77">
        <f t="shared" si="74"/>
        <v>0.004964023212291346</v>
      </c>
      <c r="BZ388" s="77">
        <f t="shared" si="70"/>
        <v>0.005139558519112786</v>
      </c>
      <c r="CA388" s="77">
        <f t="shared" si="71"/>
        <v>0.06026132363659742</v>
      </c>
      <c r="CB388" s="4">
        <f t="shared" si="72"/>
        <v>0.06176785672751235</v>
      </c>
      <c r="CC388" s="2">
        <f t="shared" si="73"/>
        <v>0.005268047482090606</v>
      </c>
    </row>
    <row r="389" spans="1:81" ht="12.75">
      <c r="A389" s="43"/>
      <c r="B389" s="43"/>
      <c r="C389" s="43"/>
      <c r="D389" s="43"/>
      <c r="E389" s="43"/>
      <c r="F389" s="43"/>
      <c r="G389" s="43"/>
      <c r="H389" s="43"/>
      <c r="I389" s="11"/>
      <c r="J389" s="43"/>
      <c r="K389" s="43"/>
      <c r="L389" s="43"/>
      <c r="P389" s="11"/>
      <c r="R389" s="156"/>
      <c r="T389" s="5"/>
      <c r="U389" s="5"/>
      <c r="AG389" s="100"/>
      <c r="AL389" s="2"/>
      <c r="AM389" s="7"/>
      <c r="AN389" s="43"/>
      <c r="BA389" s="7"/>
      <c r="BB389" s="262"/>
      <c r="BC389" s="262"/>
      <c r="BM389" s="24"/>
      <c r="BN389" s="24"/>
      <c r="BO389" s="24"/>
      <c r="BP389" s="24"/>
      <c r="BQ389" s="24"/>
      <c r="BR389" s="24"/>
      <c r="BS389" s="24"/>
      <c r="BT389" s="279">
        <v>385</v>
      </c>
      <c r="BU389" s="280" t="s">
        <v>1909</v>
      </c>
      <c r="BV389" s="315" t="s">
        <v>2045</v>
      </c>
      <c r="BW389" s="280" t="s">
        <v>158</v>
      </c>
      <c r="BX389" s="281">
        <v>0.024386574074074074</v>
      </c>
      <c r="BY389" s="77">
        <f t="shared" si="74"/>
        <v>0.004968739623894473</v>
      </c>
      <c r="BZ389" s="77">
        <f t="shared" si="70"/>
        <v>0.005144441710104817</v>
      </c>
      <c r="CA389" s="77">
        <f t="shared" si="71"/>
        <v>0.06031857905097898</v>
      </c>
      <c r="CB389" s="4">
        <f t="shared" si="72"/>
        <v>0.061826543527253454</v>
      </c>
      <c r="CC389" s="2">
        <f t="shared" si="73"/>
        <v>0.005273052752857437</v>
      </c>
    </row>
    <row r="390" spans="1:81" ht="12.75">
      <c r="A390" s="43"/>
      <c r="B390" s="43"/>
      <c r="C390" s="43"/>
      <c r="D390" s="43"/>
      <c r="E390" s="43"/>
      <c r="F390" s="43"/>
      <c r="G390" s="43"/>
      <c r="H390" s="43"/>
      <c r="I390" s="11"/>
      <c r="J390" s="43"/>
      <c r="K390" s="43"/>
      <c r="L390" s="43"/>
      <c r="P390" s="11"/>
      <c r="R390" s="156"/>
      <c r="T390" s="5"/>
      <c r="U390" s="5"/>
      <c r="AG390" s="100"/>
      <c r="AL390" s="2"/>
      <c r="AM390" s="7"/>
      <c r="AN390" s="43"/>
      <c r="BA390" s="7"/>
      <c r="BB390" s="262"/>
      <c r="BC390" s="262"/>
      <c r="BM390" s="24"/>
      <c r="BN390" s="24"/>
      <c r="BO390" s="24"/>
      <c r="BP390" s="24"/>
      <c r="BQ390" s="24"/>
      <c r="BR390" s="24"/>
      <c r="BS390" s="24"/>
      <c r="BT390" s="279">
        <v>386</v>
      </c>
      <c r="BU390" s="280" t="s">
        <v>1908</v>
      </c>
      <c r="BV390" s="263" t="s">
        <v>1896</v>
      </c>
      <c r="BW390" s="280" t="s">
        <v>1229</v>
      </c>
      <c r="BX390" s="281">
        <v>0.04290509259259259</v>
      </c>
      <c r="BY390" s="77">
        <f t="shared" si="74"/>
        <v>0.008741868906396208</v>
      </c>
      <c r="BZ390" s="77">
        <f>BY390*1.0353615</f>
        <v>0.009050994503729738</v>
      </c>
      <c r="CA390" s="77">
        <f>BZ390*11.725</f>
        <v>0.10612291055623117</v>
      </c>
      <c r="CB390" s="4">
        <f>CA390*1.025</f>
        <v>0.10877598332013694</v>
      </c>
      <c r="CC390" s="2">
        <f>CB390/11.725</f>
        <v>0.00927726936632298</v>
      </c>
    </row>
    <row r="391" spans="1:81" ht="12.75">
      <c r="A391" s="43"/>
      <c r="B391" s="43"/>
      <c r="C391" s="43"/>
      <c r="D391" s="43"/>
      <c r="E391" s="43"/>
      <c r="F391" s="43"/>
      <c r="G391" s="43"/>
      <c r="H391" s="43"/>
      <c r="I391" s="11"/>
      <c r="J391" s="43"/>
      <c r="K391" s="43"/>
      <c r="L391" s="43"/>
      <c r="P391" s="11"/>
      <c r="R391" s="156"/>
      <c r="T391" s="5"/>
      <c r="U391" s="5"/>
      <c r="AG391" s="100"/>
      <c r="AL391" s="2"/>
      <c r="AM391" s="7"/>
      <c r="AN391" s="43"/>
      <c r="BA391" s="7"/>
      <c r="BB391" s="262"/>
      <c r="BC391" s="262"/>
      <c r="BM391" s="24"/>
      <c r="BN391" s="24"/>
      <c r="BO391" s="24"/>
      <c r="BP391" s="24"/>
      <c r="BQ391" s="24"/>
      <c r="BR391" s="24"/>
      <c r="BS391" s="24"/>
      <c r="BT391" s="279">
        <v>387</v>
      </c>
      <c r="BU391" s="280" t="s">
        <v>1908</v>
      </c>
      <c r="BV391" s="280" t="s">
        <v>1897</v>
      </c>
      <c r="BW391" s="280" t="s">
        <v>158</v>
      </c>
      <c r="BX391" s="281">
        <v>0.045</v>
      </c>
      <c r="BY391" s="77">
        <f t="shared" si="74"/>
        <v>0.009168704156479216</v>
      </c>
      <c r="BZ391" s="77">
        <f>BY391*1.0353615</f>
        <v>0.009492923288508556</v>
      </c>
      <c r="CA391" s="77">
        <f>BZ391*11.725</f>
        <v>0.11130452555776281</v>
      </c>
      <c r="CB391" s="4">
        <f>CA391*1.025</f>
        <v>0.11408713869670686</v>
      </c>
      <c r="CC391" s="2">
        <f>CB391/11.725</f>
        <v>0.009730246370721268</v>
      </c>
    </row>
    <row r="392" spans="1:81" ht="12.75">
      <c r="A392" s="43"/>
      <c r="B392" s="43"/>
      <c r="C392" s="43"/>
      <c r="D392" s="43"/>
      <c r="E392" s="43"/>
      <c r="F392" s="43"/>
      <c r="G392" s="43"/>
      <c r="H392" s="43"/>
      <c r="I392" s="11"/>
      <c r="J392" s="43"/>
      <c r="K392" s="43"/>
      <c r="L392" s="43"/>
      <c r="P392" s="11"/>
      <c r="R392" s="156"/>
      <c r="T392" s="5"/>
      <c r="U392" s="5"/>
      <c r="AG392" s="100"/>
      <c r="AL392" s="2"/>
      <c r="AM392" s="7"/>
      <c r="AN392" s="43"/>
      <c r="BA392" s="7"/>
      <c r="BB392" s="262"/>
      <c r="BC392" s="262"/>
      <c r="BM392" s="24"/>
      <c r="BN392" s="24"/>
      <c r="BO392" s="24"/>
      <c r="BP392" s="24"/>
      <c r="BQ392" s="24"/>
      <c r="BR392" s="24"/>
      <c r="BS392" s="24"/>
      <c r="BT392" s="279">
        <v>388</v>
      </c>
      <c r="BU392" s="280" t="s">
        <v>1909</v>
      </c>
      <c r="BV392" s="316" t="s">
        <v>2046</v>
      </c>
      <c r="BW392" s="280" t="s">
        <v>1229</v>
      </c>
      <c r="BX392" s="281">
        <v>0.04581018518518518</v>
      </c>
      <c r="BY392" s="77">
        <f t="shared" si="74"/>
        <v>0.009333778562588668</v>
      </c>
      <c r="BZ392" s="77">
        <f>BY392*1.0353615</f>
        <v>0.009663834973229648</v>
      </c>
      <c r="CA392" s="77">
        <f>BZ392*11.725</f>
        <v>0.11330846506111761</v>
      </c>
      <c r="CB392" s="4">
        <f>CA392*1.025</f>
        <v>0.11614117668764554</v>
      </c>
      <c r="CC392" s="2">
        <f>CB392/11.725</f>
        <v>0.009905430847560388</v>
      </c>
    </row>
    <row r="393" spans="1:79" ht="12.75">
      <c r="A393" s="43"/>
      <c r="B393" s="43"/>
      <c r="C393" s="43"/>
      <c r="D393" s="43"/>
      <c r="E393" s="43"/>
      <c r="F393" s="43"/>
      <c r="G393" s="43"/>
      <c r="H393" s="43"/>
      <c r="I393" s="11"/>
      <c r="J393" s="43"/>
      <c r="K393" s="43"/>
      <c r="L393" s="43"/>
      <c r="P393" s="11"/>
      <c r="R393" s="156"/>
      <c r="T393" s="5"/>
      <c r="U393" s="5"/>
      <c r="AG393" s="100"/>
      <c r="AL393" s="2"/>
      <c r="AM393" s="7"/>
      <c r="AN393" s="43"/>
      <c r="BA393" s="7"/>
      <c r="BB393" s="262"/>
      <c r="BC393" s="262"/>
      <c r="BM393" s="24"/>
      <c r="BN393" s="24"/>
      <c r="BO393" s="24"/>
      <c r="BP393" s="24"/>
      <c r="BQ393" s="24"/>
      <c r="BR393" s="24"/>
      <c r="BS393" s="24"/>
      <c r="BT393" s="279" t="s">
        <v>1609</v>
      </c>
      <c r="BU393" s="280" t="s">
        <v>1908</v>
      </c>
      <c r="BV393" s="280" t="s">
        <v>1903</v>
      </c>
      <c r="BW393" s="280" t="s">
        <v>158</v>
      </c>
      <c r="BX393" s="280" t="s">
        <v>1611</v>
      </c>
      <c r="BY393" s="77" t="e">
        <f aca="true" t="shared" si="76" ref="BY393:BY405">BX393/5</f>
        <v>#VALUE!</v>
      </c>
      <c r="BZ393" s="43"/>
      <c r="CA393" s="77"/>
    </row>
    <row r="394" spans="1:79" ht="12.75">
      <c r="A394" s="43"/>
      <c r="B394" s="43"/>
      <c r="C394" s="43"/>
      <c r="D394" s="43"/>
      <c r="E394" s="43"/>
      <c r="F394" s="43"/>
      <c r="G394" s="43"/>
      <c r="H394" s="43"/>
      <c r="I394" s="11"/>
      <c r="J394" s="43"/>
      <c r="K394" s="43"/>
      <c r="L394" s="43"/>
      <c r="P394" s="11"/>
      <c r="R394" s="156"/>
      <c r="T394" s="5"/>
      <c r="U394" s="5"/>
      <c r="AG394" s="100"/>
      <c r="AL394" s="2"/>
      <c r="AM394" s="7"/>
      <c r="AN394" s="43"/>
      <c r="BA394" s="7"/>
      <c r="BB394" s="262"/>
      <c r="BC394" s="262"/>
      <c r="BM394" s="24"/>
      <c r="BN394" s="24"/>
      <c r="BO394" s="24"/>
      <c r="BP394" s="24"/>
      <c r="BQ394" s="24"/>
      <c r="BR394" s="24"/>
      <c r="BS394" s="24"/>
      <c r="BT394" s="279" t="s">
        <v>1609</v>
      </c>
      <c r="BU394" s="280" t="s">
        <v>1908</v>
      </c>
      <c r="BV394" s="280" t="s">
        <v>1907</v>
      </c>
      <c r="BW394" s="280" t="s">
        <v>1217</v>
      </c>
      <c r="BX394" s="280" t="s">
        <v>1611</v>
      </c>
      <c r="BY394" s="77" t="e">
        <f t="shared" si="76"/>
        <v>#VALUE!</v>
      </c>
      <c r="BZ394" s="43"/>
      <c r="CA394" s="77"/>
    </row>
    <row r="395" spans="1:79" ht="12.75">
      <c r="A395" s="43"/>
      <c r="B395" s="43"/>
      <c r="C395" s="43"/>
      <c r="D395" s="43"/>
      <c r="E395" s="43"/>
      <c r="F395" s="43"/>
      <c r="G395" s="43"/>
      <c r="H395" s="43"/>
      <c r="I395" s="11"/>
      <c r="J395" s="43"/>
      <c r="K395" s="43"/>
      <c r="L395" s="43"/>
      <c r="P395" s="11"/>
      <c r="R395" s="156"/>
      <c r="T395" s="5"/>
      <c r="U395" s="5"/>
      <c r="AG395" s="100"/>
      <c r="AL395" s="2"/>
      <c r="AM395" s="7"/>
      <c r="AN395" s="43"/>
      <c r="BA395" s="7"/>
      <c r="BB395" s="262"/>
      <c r="BC395" s="262"/>
      <c r="BM395" s="24"/>
      <c r="BN395" s="24"/>
      <c r="BO395" s="24"/>
      <c r="BP395" s="24"/>
      <c r="BQ395" s="24"/>
      <c r="BR395" s="24"/>
      <c r="BS395" s="24"/>
      <c r="BT395" s="279" t="s">
        <v>1609</v>
      </c>
      <c r="BU395" s="280" t="s">
        <v>1908</v>
      </c>
      <c r="BV395" s="280" t="s">
        <v>1898</v>
      </c>
      <c r="BW395" s="280" t="s">
        <v>158</v>
      </c>
      <c r="BX395" s="280" t="s">
        <v>1611</v>
      </c>
      <c r="BY395" s="77" t="e">
        <f t="shared" si="76"/>
        <v>#VALUE!</v>
      </c>
      <c r="BZ395" s="43"/>
      <c r="CA395" s="77"/>
    </row>
    <row r="396" spans="1:79" ht="25.5">
      <c r="A396" s="43"/>
      <c r="B396" s="43"/>
      <c r="C396" s="43"/>
      <c r="D396" s="43"/>
      <c r="E396" s="43"/>
      <c r="F396" s="43"/>
      <c r="G396" s="43"/>
      <c r="H396" s="43"/>
      <c r="I396" s="11"/>
      <c r="J396" s="43"/>
      <c r="K396" s="43"/>
      <c r="L396" s="43"/>
      <c r="P396" s="11"/>
      <c r="R396" s="156"/>
      <c r="T396" s="5"/>
      <c r="U396" s="5"/>
      <c r="AG396" s="100"/>
      <c r="AL396" s="2"/>
      <c r="AM396" s="7"/>
      <c r="AN396" s="43"/>
      <c r="BA396" s="7"/>
      <c r="BB396" s="262"/>
      <c r="BC396" s="262"/>
      <c r="BM396" s="24"/>
      <c r="BN396" s="24"/>
      <c r="BO396" s="24"/>
      <c r="BP396" s="24"/>
      <c r="BQ396" s="24"/>
      <c r="BR396" s="24"/>
      <c r="BS396" s="24"/>
      <c r="BT396" s="279" t="s">
        <v>1609</v>
      </c>
      <c r="BU396" s="280" t="s">
        <v>1908</v>
      </c>
      <c r="BV396" s="263" t="s">
        <v>1899</v>
      </c>
      <c r="BW396" s="280" t="s">
        <v>1374</v>
      </c>
      <c r="BX396" s="280" t="s">
        <v>1611</v>
      </c>
      <c r="BY396" s="77" t="e">
        <f t="shared" si="76"/>
        <v>#VALUE!</v>
      </c>
      <c r="BZ396" s="43"/>
      <c r="CA396" s="77"/>
    </row>
    <row r="397" spans="1:79" ht="12.75">
      <c r="A397" s="43"/>
      <c r="B397" s="43"/>
      <c r="C397" s="43"/>
      <c r="D397" s="43"/>
      <c r="E397" s="43"/>
      <c r="F397" s="43"/>
      <c r="G397" s="43"/>
      <c r="H397" s="43"/>
      <c r="I397" s="11"/>
      <c r="J397" s="43"/>
      <c r="K397" s="43"/>
      <c r="L397" s="43"/>
      <c r="P397" s="11"/>
      <c r="R397" s="156"/>
      <c r="T397" s="5"/>
      <c r="U397" s="5"/>
      <c r="AG397" s="100"/>
      <c r="AL397" s="2"/>
      <c r="AM397" s="7"/>
      <c r="AN397" s="43"/>
      <c r="BA397" s="7"/>
      <c r="BB397" s="262"/>
      <c r="BC397" s="262"/>
      <c r="BM397" s="24"/>
      <c r="BN397" s="24"/>
      <c r="BO397" s="24"/>
      <c r="BP397" s="24"/>
      <c r="BQ397" s="24"/>
      <c r="BR397" s="24"/>
      <c r="BS397" s="24"/>
      <c r="BT397" s="279" t="s">
        <v>1609</v>
      </c>
      <c r="BU397" s="280" t="s">
        <v>1908</v>
      </c>
      <c r="BV397" s="280" t="s">
        <v>1902</v>
      </c>
      <c r="BW397" s="280" t="s">
        <v>158</v>
      </c>
      <c r="BX397" s="280" t="s">
        <v>1611</v>
      </c>
      <c r="BY397" s="77" t="e">
        <f t="shared" si="76"/>
        <v>#VALUE!</v>
      </c>
      <c r="BZ397" s="43"/>
      <c r="CA397" s="77"/>
    </row>
    <row r="398" spans="1:79" ht="12.75">
      <c r="A398" s="43"/>
      <c r="B398" s="43"/>
      <c r="C398" s="43"/>
      <c r="D398" s="43"/>
      <c r="E398" s="43"/>
      <c r="F398" s="43"/>
      <c r="G398" s="43"/>
      <c r="H398" s="43"/>
      <c r="I398" s="11"/>
      <c r="J398" s="43"/>
      <c r="K398" s="43"/>
      <c r="L398" s="43"/>
      <c r="P398" s="11"/>
      <c r="R398" s="156"/>
      <c r="T398" s="5"/>
      <c r="U398" s="5"/>
      <c r="AG398" s="100"/>
      <c r="AL398" s="2"/>
      <c r="AM398" s="7"/>
      <c r="AN398" s="43"/>
      <c r="BA398" s="7"/>
      <c r="BB398" s="262"/>
      <c r="BC398" s="262"/>
      <c r="BM398" s="24"/>
      <c r="BN398" s="24"/>
      <c r="BO398" s="24"/>
      <c r="BP398" s="24"/>
      <c r="BQ398" s="24"/>
      <c r="BR398" s="24"/>
      <c r="BS398" s="24"/>
      <c r="BT398" s="279" t="s">
        <v>1609</v>
      </c>
      <c r="BU398" s="280" t="s">
        <v>1908</v>
      </c>
      <c r="BV398" s="280" t="s">
        <v>1901</v>
      </c>
      <c r="BW398" s="280" t="s">
        <v>158</v>
      </c>
      <c r="BX398" s="280" t="s">
        <v>1611</v>
      </c>
      <c r="BY398" s="77" t="e">
        <f t="shared" si="76"/>
        <v>#VALUE!</v>
      </c>
      <c r="BZ398" s="43"/>
      <c r="CA398" s="77"/>
    </row>
    <row r="399" spans="1:79" ht="12.75">
      <c r="A399" s="43"/>
      <c r="B399" s="43"/>
      <c r="C399" s="43"/>
      <c r="D399" s="43"/>
      <c r="E399" s="43"/>
      <c r="F399" s="43"/>
      <c r="G399" s="43"/>
      <c r="H399" s="43"/>
      <c r="I399" s="11"/>
      <c r="J399" s="43"/>
      <c r="K399" s="43"/>
      <c r="L399" s="43"/>
      <c r="P399" s="11"/>
      <c r="R399" s="156"/>
      <c r="T399" s="5"/>
      <c r="U399" s="5"/>
      <c r="AG399" s="100"/>
      <c r="AL399" s="2"/>
      <c r="AM399" s="7"/>
      <c r="AN399" s="43"/>
      <c r="BA399" s="7"/>
      <c r="BB399" s="262"/>
      <c r="BC399" s="262"/>
      <c r="BM399" s="24"/>
      <c r="BN399" s="24"/>
      <c r="BO399" s="24"/>
      <c r="BP399" s="24"/>
      <c r="BQ399" s="24"/>
      <c r="BR399" s="24"/>
      <c r="BS399" s="24"/>
      <c r="BT399" s="279" t="s">
        <v>1609</v>
      </c>
      <c r="BU399" s="280" t="s">
        <v>1908</v>
      </c>
      <c r="BV399" s="280" t="s">
        <v>1900</v>
      </c>
      <c r="BW399" s="280" t="s">
        <v>1247</v>
      </c>
      <c r="BX399" s="280" t="s">
        <v>1611</v>
      </c>
      <c r="BY399" s="77" t="e">
        <f t="shared" si="76"/>
        <v>#VALUE!</v>
      </c>
      <c r="BZ399" s="43"/>
      <c r="CA399" s="77"/>
    </row>
    <row r="400" spans="1:79" ht="12.75">
      <c r="A400" s="43"/>
      <c r="B400" s="43"/>
      <c r="C400" s="43"/>
      <c r="D400" s="43"/>
      <c r="E400" s="43"/>
      <c r="F400" s="43"/>
      <c r="G400" s="43"/>
      <c r="H400" s="43"/>
      <c r="I400" s="11"/>
      <c r="J400" s="43"/>
      <c r="K400" s="43"/>
      <c r="L400" s="43"/>
      <c r="P400" s="11"/>
      <c r="R400" s="156"/>
      <c r="T400" s="5"/>
      <c r="U400" s="5"/>
      <c r="AG400" s="100"/>
      <c r="AL400" s="2"/>
      <c r="AM400" s="7"/>
      <c r="AN400" s="43"/>
      <c r="BA400" s="7"/>
      <c r="BB400" s="262"/>
      <c r="BC400" s="262"/>
      <c r="BM400" s="24"/>
      <c r="BN400" s="24"/>
      <c r="BO400" s="24"/>
      <c r="BP400" s="24"/>
      <c r="BQ400" s="24"/>
      <c r="BR400" s="24"/>
      <c r="BS400" s="24"/>
      <c r="BT400" s="279" t="s">
        <v>1609</v>
      </c>
      <c r="BU400" s="280" t="s">
        <v>1908</v>
      </c>
      <c r="BV400" s="280" t="s">
        <v>1906</v>
      </c>
      <c r="BW400" s="312" t="s">
        <v>1686</v>
      </c>
      <c r="BX400" s="280" t="s">
        <v>1611</v>
      </c>
      <c r="BY400" s="77" t="e">
        <f t="shared" si="76"/>
        <v>#VALUE!</v>
      </c>
      <c r="BZ400" s="43"/>
      <c r="CA400" s="77"/>
    </row>
    <row r="401" spans="1:79" ht="12.75">
      <c r="A401" s="43"/>
      <c r="B401" s="43"/>
      <c r="C401" s="43"/>
      <c r="D401" s="43"/>
      <c r="E401" s="43"/>
      <c r="F401" s="43"/>
      <c r="G401" s="43"/>
      <c r="H401" s="43"/>
      <c r="I401" s="11"/>
      <c r="J401" s="43"/>
      <c r="K401" s="43"/>
      <c r="L401" s="43"/>
      <c r="P401" s="11"/>
      <c r="R401" s="156"/>
      <c r="T401" s="5"/>
      <c r="U401" s="5"/>
      <c r="AG401" s="100"/>
      <c r="AL401" s="2"/>
      <c r="AM401" s="7"/>
      <c r="AN401" s="43"/>
      <c r="BA401" s="7"/>
      <c r="BB401" s="262"/>
      <c r="BC401" s="262"/>
      <c r="BM401" s="24"/>
      <c r="BN401" s="24"/>
      <c r="BO401" s="24"/>
      <c r="BP401" s="24"/>
      <c r="BQ401" s="24"/>
      <c r="BR401" s="24"/>
      <c r="BS401" s="24"/>
      <c r="BT401" s="279" t="s">
        <v>1609</v>
      </c>
      <c r="BU401" s="280" t="s">
        <v>1908</v>
      </c>
      <c r="BV401" s="280" t="s">
        <v>1905</v>
      </c>
      <c r="BW401" s="312" t="s">
        <v>1686</v>
      </c>
      <c r="BX401" s="280" t="s">
        <v>1611</v>
      </c>
      <c r="BY401" s="77" t="e">
        <f t="shared" si="76"/>
        <v>#VALUE!</v>
      </c>
      <c r="BZ401" s="43"/>
      <c r="CA401" s="77"/>
    </row>
    <row r="402" spans="1:79" ht="12.75">
      <c r="A402" s="43"/>
      <c r="B402" s="43"/>
      <c r="C402" s="43"/>
      <c r="D402" s="43"/>
      <c r="E402" s="43"/>
      <c r="F402" s="43"/>
      <c r="G402" s="43"/>
      <c r="H402" s="43"/>
      <c r="I402" s="11"/>
      <c r="J402" s="43"/>
      <c r="K402" s="43"/>
      <c r="L402" s="43"/>
      <c r="P402" s="11"/>
      <c r="R402" s="156"/>
      <c r="T402" s="5"/>
      <c r="U402" s="5"/>
      <c r="AG402" s="100"/>
      <c r="AL402" s="2"/>
      <c r="AM402" s="7"/>
      <c r="AN402" s="43"/>
      <c r="BA402" s="7"/>
      <c r="BB402" s="262"/>
      <c r="BC402" s="262"/>
      <c r="BM402" s="24"/>
      <c r="BN402" s="24"/>
      <c r="BO402" s="24"/>
      <c r="BP402" s="24"/>
      <c r="BQ402" s="24"/>
      <c r="BR402" s="24"/>
      <c r="BS402" s="24"/>
      <c r="BT402" s="279" t="s">
        <v>1609</v>
      </c>
      <c r="BU402" s="280" t="s">
        <v>1909</v>
      </c>
      <c r="BV402" s="315" t="s">
        <v>2047</v>
      </c>
      <c r="BW402" s="280" t="s">
        <v>158</v>
      </c>
      <c r="BX402" s="280" t="s">
        <v>1611</v>
      </c>
      <c r="BY402" s="77" t="e">
        <f t="shared" si="76"/>
        <v>#VALUE!</v>
      </c>
      <c r="BZ402" s="43"/>
      <c r="CA402" s="77"/>
    </row>
    <row r="403" spans="1:79" ht="12.75">
      <c r="A403" s="43"/>
      <c r="B403" s="43"/>
      <c r="C403" s="43"/>
      <c r="D403" s="43"/>
      <c r="E403" s="43"/>
      <c r="F403" s="43"/>
      <c r="G403" s="43"/>
      <c r="H403" s="43"/>
      <c r="I403" s="11"/>
      <c r="J403" s="43"/>
      <c r="K403" s="43"/>
      <c r="L403" s="43"/>
      <c r="P403" s="11"/>
      <c r="R403" s="156"/>
      <c r="T403" s="5"/>
      <c r="U403" s="5"/>
      <c r="AG403" s="100"/>
      <c r="AL403" s="2"/>
      <c r="AM403" s="7"/>
      <c r="AN403" s="43"/>
      <c r="BA403" s="7"/>
      <c r="BB403" s="262"/>
      <c r="BC403" s="262"/>
      <c r="BM403" s="24"/>
      <c r="BN403" s="24"/>
      <c r="BO403" s="24"/>
      <c r="BP403" s="24"/>
      <c r="BQ403" s="24"/>
      <c r="BR403" s="24"/>
      <c r="BS403" s="24"/>
      <c r="BT403" s="279" t="s">
        <v>1609</v>
      </c>
      <c r="BU403" s="280" t="s">
        <v>1909</v>
      </c>
      <c r="BV403" s="316" t="s">
        <v>2048</v>
      </c>
      <c r="BW403" s="312" t="s">
        <v>1405</v>
      </c>
      <c r="BX403" s="280" t="s">
        <v>1611</v>
      </c>
      <c r="BY403" s="77" t="e">
        <f t="shared" si="76"/>
        <v>#VALUE!</v>
      </c>
      <c r="BZ403" s="43"/>
      <c r="CA403" s="77"/>
    </row>
    <row r="404" spans="1:79" ht="12.75">
      <c r="A404" s="43"/>
      <c r="B404" s="43"/>
      <c r="C404" s="43"/>
      <c r="D404" s="43"/>
      <c r="E404" s="43"/>
      <c r="F404" s="43"/>
      <c r="G404" s="43"/>
      <c r="H404" s="43"/>
      <c r="I404" s="11"/>
      <c r="J404" s="43"/>
      <c r="K404" s="43"/>
      <c r="L404" s="43"/>
      <c r="P404" s="11"/>
      <c r="R404" s="156"/>
      <c r="T404" s="5"/>
      <c r="U404" s="5"/>
      <c r="AG404" s="100"/>
      <c r="AL404" s="2"/>
      <c r="AM404" s="7"/>
      <c r="AN404" s="43"/>
      <c r="BA404" s="7"/>
      <c r="BB404" s="262"/>
      <c r="BC404" s="262"/>
      <c r="BM404" s="24"/>
      <c r="BN404" s="24"/>
      <c r="BO404" s="24"/>
      <c r="BP404" s="24"/>
      <c r="BQ404" s="24"/>
      <c r="BR404" s="24"/>
      <c r="BS404" s="24"/>
      <c r="BT404" s="279" t="s">
        <v>1609</v>
      </c>
      <c r="BU404" s="280" t="s">
        <v>1908</v>
      </c>
      <c r="BV404" s="280" t="s">
        <v>1904</v>
      </c>
      <c r="BW404" s="280" t="s">
        <v>1217</v>
      </c>
      <c r="BX404" s="280" t="s">
        <v>1611</v>
      </c>
      <c r="BY404" s="77" t="e">
        <f t="shared" si="76"/>
        <v>#VALUE!</v>
      </c>
      <c r="BZ404" s="43"/>
      <c r="CA404" s="77"/>
    </row>
    <row r="405" spans="1:79" ht="12.75">
      <c r="A405" s="43"/>
      <c r="B405" s="43"/>
      <c r="C405" s="43"/>
      <c r="D405" s="43"/>
      <c r="E405" s="43"/>
      <c r="F405" s="43"/>
      <c r="G405" s="43"/>
      <c r="H405" s="43"/>
      <c r="I405" s="11"/>
      <c r="J405" s="43"/>
      <c r="K405" s="43"/>
      <c r="L405" s="43"/>
      <c r="P405" s="11"/>
      <c r="R405" s="156"/>
      <c r="T405" s="5"/>
      <c r="U405" s="5"/>
      <c r="AG405" s="100"/>
      <c r="AL405" s="2"/>
      <c r="AM405" s="7"/>
      <c r="AN405" s="43"/>
      <c r="BA405" s="7"/>
      <c r="BB405" s="262"/>
      <c r="BC405" s="262"/>
      <c r="BM405" s="24"/>
      <c r="BN405" s="24"/>
      <c r="BO405" s="24"/>
      <c r="BP405" s="24"/>
      <c r="BQ405" s="24"/>
      <c r="BR405" s="24"/>
      <c r="BS405" s="24"/>
      <c r="BT405" s="284" t="s">
        <v>1609</v>
      </c>
      <c r="BU405" s="280" t="s">
        <v>1908</v>
      </c>
      <c r="BV405" s="280" t="s">
        <v>1718</v>
      </c>
      <c r="BW405" s="280" t="s">
        <v>1250</v>
      </c>
      <c r="BX405" s="280" t="s">
        <v>1611</v>
      </c>
      <c r="BY405" s="77" t="e">
        <f t="shared" si="76"/>
        <v>#VALUE!</v>
      </c>
      <c r="BZ405" s="43"/>
      <c r="CA405" s="77"/>
    </row>
    <row r="406" spans="1:79" ht="12.75">
      <c r="A406" s="43"/>
      <c r="B406" s="43"/>
      <c r="C406" s="43"/>
      <c r="D406" s="43"/>
      <c r="E406" s="43"/>
      <c r="F406" s="43"/>
      <c r="G406" s="43"/>
      <c r="H406" s="43"/>
      <c r="I406" s="11"/>
      <c r="J406" s="43"/>
      <c r="K406" s="43"/>
      <c r="L406" s="43"/>
      <c r="P406" s="11"/>
      <c r="R406" s="156"/>
      <c r="T406" s="5"/>
      <c r="U406" s="5"/>
      <c r="AG406" s="100"/>
      <c r="AL406" s="2"/>
      <c r="AM406" s="7"/>
      <c r="AN406" s="43"/>
      <c r="BA406" s="7"/>
      <c r="BB406" s="262"/>
      <c r="BC406" s="262"/>
      <c r="BM406" s="24"/>
      <c r="BN406" s="24"/>
      <c r="BO406" s="24"/>
      <c r="BP406" s="24"/>
      <c r="BQ406" s="24"/>
      <c r="BR406" s="24"/>
      <c r="BS406" s="24"/>
      <c r="BT406" s="43"/>
      <c r="BU406" s="43"/>
      <c r="BV406" s="43"/>
      <c r="BW406" s="43"/>
      <c r="BX406" s="43"/>
      <c r="BY406" s="43"/>
      <c r="BZ406" s="43"/>
      <c r="CA406" s="77"/>
    </row>
    <row r="407" spans="1:79" ht="12.75">
      <c r="A407" s="43"/>
      <c r="B407" s="43"/>
      <c r="C407" s="43"/>
      <c r="D407" s="43"/>
      <c r="E407" s="43"/>
      <c r="F407" s="43"/>
      <c r="G407" s="43"/>
      <c r="H407" s="43"/>
      <c r="I407" s="11"/>
      <c r="J407" s="43"/>
      <c r="K407" s="43"/>
      <c r="L407" s="43"/>
      <c r="P407" s="11"/>
      <c r="R407" s="156"/>
      <c r="T407" s="5"/>
      <c r="U407" s="5"/>
      <c r="AG407" s="100"/>
      <c r="AL407" s="2"/>
      <c r="AM407" s="7"/>
      <c r="AN407" s="43"/>
      <c r="BA407" s="7"/>
      <c r="BB407" s="262"/>
      <c r="BC407" s="262"/>
      <c r="BM407" s="24"/>
      <c r="BN407" s="24"/>
      <c r="BO407" s="24"/>
      <c r="BP407" s="24"/>
      <c r="BQ407" s="24"/>
      <c r="BR407" s="24"/>
      <c r="BS407" s="24"/>
      <c r="BT407" s="43"/>
      <c r="BU407" s="43"/>
      <c r="BV407" s="43"/>
      <c r="BW407" s="43"/>
      <c r="BX407" s="43"/>
      <c r="BY407" s="43"/>
      <c r="BZ407" s="43"/>
      <c r="CA407" s="77"/>
    </row>
    <row r="408" spans="1:79" ht="12.75">
      <c r="A408" s="43"/>
      <c r="B408" s="43"/>
      <c r="C408" s="43"/>
      <c r="D408" s="43"/>
      <c r="E408" s="43"/>
      <c r="F408" s="43"/>
      <c r="G408" s="43"/>
      <c r="H408" s="43"/>
      <c r="I408" s="11"/>
      <c r="J408" s="43"/>
      <c r="K408" s="43"/>
      <c r="L408" s="43"/>
      <c r="P408" s="11"/>
      <c r="R408" s="156"/>
      <c r="T408" s="5"/>
      <c r="U408" s="5"/>
      <c r="AG408" s="100"/>
      <c r="AL408" s="2"/>
      <c r="AM408" s="7"/>
      <c r="AN408" s="43"/>
      <c r="BA408" s="7"/>
      <c r="BB408" s="262"/>
      <c r="BC408" s="262"/>
      <c r="BM408" s="24"/>
      <c r="BN408" s="24"/>
      <c r="BO408" s="24"/>
      <c r="BP408" s="24"/>
      <c r="BQ408" s="24"/>
      <c r="BR408" s="24"/>
      <c r="BS408" s="24"/>
      <c r="BT408" s="43"/>
      <c r="BU408" s="43"/>
      <c r="BV408" s="43"/>
      <c r="BW408" s="43"/>
      <c r="BX408" s="43"/>
      <c r="BY408" s="43"/>
      <c r="BZ408" s="43"/>
      <c r="CA408" s="77"/>
    </row>
    <row r="409" spans="1:79" ht="12.75">
      <c r="A409" s="43"/>
      <c r="B409" s="43"/>
      <c r="C409" s="43"/>
      <c r="D409" s="43"/>
      <c r="E409" s="43"/>
      <c r="F409" s="43"/>
      <c r="G409" s="43"/>
      <c r="H409" s="43"/>
      <c r="I409" s="11"/>
      <c r="J409" s="43"/>
      <c r="K409" s="43"/>
      <c r="L409" s="43"/>
      <c r="P409" s="11"/>
      <c r="R409" s="156"/>
      <c r="T409" s="5"/>
      <c r="U409" s="5"/>
      <c r="AG409" s="100"/>
      <c r="AL409" s="2"/>
      <c r="AM409" s="7"/>
      <c r="AN409" s="43"/>
      <c r="BA409" s="7"/>
      <c r="BB409" s="262"/>
      <c r="BC409" s="262"/>
      <c r="BM409" s="24"/>
      <c r="BN409" s="24"/>
      <c r="BO409" s="24"/>
      <c r="BP409" s="24"/>
      <c r="BQ409" s="24"/>
      <c r="BR409" s="24"/>
      <c r="BS409" s="24"/>
      <c r="BT409" s="43"/>
      <c r="BU409" s="43"/>
      <c r="BV409" s="43"/>
      <c r="BW409" s="43"/>
      <c r="BX409" s="43"/>
      <c r="BY409" s="43"/>
      <c r="BZ409" s="43"/>
      <c r="CA409" s="77"/>
    </row>
    <row r="410" spans="1:79" ht="12.75">
      <c r="A410" s="43"/>
      <c r="B410" s="43"/>
      <c r="C410" s="43"/>
      <c r="D410" s="43"/>
      <c r="E410" s="43"/>
      <c r="F410" s="43"/>
      <c r="G410" s="43"/>
      <c r="H410" s="43"/>
      <c r="I410" s="11"/>
      <c r="J410" s="43"/>
      <c r="K410" s="43"/>
      <c r="L410" s="43"/>
      <c r="P410" s="11"/>
      <c r="R410" s="156"/>
      <c r="T410" s="5"/>
      <c r="U410" s="5"/>
      <c r="AG410" s="100"/>
      <c r="AL410" s="2"/>
      <c r="AM410" s="7"/>
      <c r="AN410" s="43"/>
      <c r="BA410" s="7"/>
      <c r="BB410" s="7"/>
      <c r="BC410" s="7"/>
      <c r="BM410" s="24"/>
      <c r="BN410" s="24"/>
      <c r="BO410" s="24"/>
      <c r="BP410" s="24"/>
      <c r="BQ410" s="24"/>
      <c r="BR410" s="24"/>
      <c r="BS410" s="24"/>
      <c r="BT410" s="43"/>
      <c r="BU410" s="43"/>
      <c r="BV410" s="43"/>
      <c r="BW410" s="43"/>
      <c r="BX410" s="43"/>
      <c r="BY410" s="43"/>
      <c r="BZ410" s="43"/>
      <c r="CA410" s="77"/>
    </row>
    <row r="411" spans="1:79" ht="12.75">
      <c r="A411" s="43"/>
      <c r="B411" s="43"/>
      <c r="C411" s="43"/>
      <c r="D411" s="43"/>
      <c r="E411" s="43"/>
      <c r="F411" s="43"/>
      <c r="G411" s="43"/>
      <c r="H411" s="43"/>
      <c r="I411" s="11"/>
      <c r="J411" s="43"/>
      <c r="K411" s="43"/>
      <c r="L411" s="43"/>
      <c r="P411" s="11"/>
      <c r="R411" s="156"/>
      <c r="T411" s="5"/>
      <c r="U411" s="5"/>
      <c r="AG411" s="100"/>
      <c r="AL411" s="2"/>
      <c r="AM411" s="7"/>
      <c r="AN411" s="43"/>
      <c r="BA411" s="7"/>
      <c r="BB411" s="7"/>
      <c r="BC411" s="7"/>
      <c r="BM411" s="24"/>
      <c r="BN411" s="24"/>
      <c r="BO411" s="24"/>
      <c r="BP411" s="24"/>
      <c r="BQ411" s="24"/>
      <c r="BR411" s="24"/>
      <c r="BS411" s="24"/>
      <c r="BT411" s="43"/>
      <c r="BU411" s="43"/>
      <c r="BV411" s="43"/>
      <c r="BW411" s="43"/>
      <c r="BX411" s="43"/>
      <c r="BY411" s="43"/>
      <c r="BZ411" s="43"/>
      <c r="CA411" s="77"/>
    </row>
    <row r="412" spans="1:79" ht="12.75">
      <c r="A412" s="43"/>
      <c r="B412" s="43"/>
      <c r="C412" s="43"/>
      <c r="D412" s="43"/>
      <c r="E412" s="43"/>
      <c r="F412" s="43"/>
      <c r="G412" s="43"/>
      <c r="H412" s="43"/>
      <c r="I412" s="11"/>
      <c r="J412" s="43"/>
      <c r="K412" s="43"/>
      <c r="L412" s="43"/>
      <c r="P412" s="11"/>
      <c r="R412" s="156"/>
      <c r="T412" s="5"/>
      <c r="U412" s="5"/>
      <c r="AG412" s="100"/>
      <c r="AL412" s="2"/>
      <c r="AM412" s="7"/>
      <c r="AN412" s="43"/>
      <c r="BA412" s="7"/>
      <c r="BB412" s="7"/>
      <c r="BC412" s="7"/>
      <c r="BM412" s="24"/>
      <c r="BN412" s="24"/>
      <c r="BO412" s="24"/>
      <c r="BP412" s="24"/>
      <c r="BQ412" s="24"/>
      <c r="BR412" s="24"/>
      <c r="BS412" s="24"/>
      <c r="BT412" s="43"/>
      <c r="BU412" s="43"/>
      <c r="BV412" s="43"/>
      <c r="BW412" s="43"/>
      <c r="BX412" s="43"/>
      <c r="BY412" s="43"/>
      <c r="BZ412" s="43"/>
      <c r="CA412" s="77"/>
    </row>
    <row r="413" spans="1:79" ht="12.75">
      <c r="A413" s="43"/>
      <c r="B413" s="43"/>
      <c r="C413" s="43"/>
      <c r="D413" s="43"/>
      <c r="E413" s="43"/>
      <c r="F413" s="43"/>
      <c r="G413" s="43"/>
      <c r="H413" s="43"/>
      <c r="I413" s="11"/>
      <c r="J413" s="43"/>
      <c r="K413" s="43"/>
      <c r="L413" s="43"/>
      <c r="P413" s="11"/>
      <c r="R413" s="156"/>
      <c r="T413" s="5"/>
      <c r="U413" s="5"/>
      <c r="AG413" s="100"/>
      <c r="AL413" s="2"/>
      <c r="AM413" s="7"/>
      <c r="AN413" s="43"/>
      <c r="BA413" s="7"/>
      <c r="BB413" s="7"/>
      <c r="BC413" s="7"/>
      <c r="BM413" s="24"/>
      <c r="BN413" s="24"/>
      <c r="BO413" s="24"/>
      <c r="BP413" s="24"/>
      <c r="BQ413" s="24"/>
      <c r="BR413" s="24"/>
      <c r="BS413" s="24"/>
      <c r="BT413" s="43"/>
      <c r="BU413" s="43"/>
      <c r="BV413" s="43"/>
      <c r="BW413" s="43"/>
      <c r="BX413" s="43"/>
      <c r="BY413" s="43"/>
      <c r="BZ413" s="43"/>
      <c r="CA413" s="77"/>
    </row>
    <row r="414" spans="1:79" ht="12.75">
      <c r="A414" s="43"/>
      <c r="B414" s="43"/>
      <c r="C414" s="43"/>
      <c r="D414" s="43"/>
      <c r="E414" s="43"/>
      <c r="F414" s="43"/>
      <c r="G414" s="43"/>
      <c r="H414" s="43"/>
      <c r="I414" s="11"/>
      <c r="J414" s="43"/>
      <c r="K414" s="43"/>
      <c r="L414" s="43"/>
      <c r="P414" s="11"/>
      <c r="R414" s="156"/>
      <c r="T414" s="5"/>
      <c r="U414" s="5"/>
      <c r="AG414" s="100"/>
      <c r="AL414" s="2"/>
      <c r="AM414" s="7"/>
      <c r="AN414" s="43"/>
      <c r="BA414" s="7"/>
      <c r="BB414" s="7"/>
      <c r="BC414" s="7"/>
      <c r="BM414" s="24"/>
      <c r="BN414" s="24"/>
      <c r="BO414" s="24"/>
      <c r="BP414" s="24"/>
      <c r="BQ414" s="24"/>
      <c r="BR414" s="24"/>
      <c r="BS414" s="24"/>
      <c r="BT414" s="43"/>
      <c r="BU414" s="43"/>
      <c r="BV414" s="43"/>
      <c r="BW414" s="43"/>
      <c r="BX414" s="43"/>
      <c r="BY414" s="43"/>
      <c r="BZ414" s="43"/>
      <c r="CA414" s="77"/>
    </row>
    <row r="415" spans="1:79" ht="12.75">
      <c r="A415" s="43"/>
      <c r="B415" s="43"/>
      <c r="C415" s="43"/>
      <c r="D415" s="43"/>
      <c r="E415" s="43"/>
      <c r="F415" s="43"/>
      <c r="G415" s="43"/>
      <c r="H415" s="43"/>
      <c r="I415" s="11"/>
      <c r="J415" s="43"/>
      <c r="K415" s="43"/>
      <c r="L415" s="43"/>
      <c r="P415" s="11"/>
      <c r="R415" s="156"/>
      <c r="T415" s="5"/>
      <c r="U415" s="5"/>
      <c r="AG415" s="100"/>
      <c r="AL415" s="2"/>
      <c r="AM415" s="7"/>
      <c r="AN415" s="43"/>
      <c r="BA415" s="7"/>
      <c r="BB415" s="7"/>
      <c r="BC415" s="7"/>
      <c r="BM415" s="24"/>
      <c r="BN415" s="24"/>
      <c r="BO415" s="24"/>
      <c r="BP415" s="24"/>
      <c r="BQ415" s="24"/>
      <c r="BR415" s="24"/>
      <c r="BS415" s="24"/>
      <c r="BT415" s="43"/>
      <c r="BU415" s="43"/>
      <c r="BV415" s="43"/>
      <c r="BW415" s="43"/>
      <c r="BX415" s="43"/>
      <c r="BY415" s="43"/>
      <c r="BZ415" s="43"/>
      <c r="CA415" s="77"/>
    </row>
    <row r="416" spans="1:79" ht="12.75">
      <c r="A416" s="43"/>
      <c r="B416" s="43"/>
      <c r="C416" s="43"/>
      <c r="D416" s="43"/>
      <c r="E416" s="43"/>
      <c r="F416" s="43"/>
      <c r="G416" s="43"/>
      <c r="H416" s="43"/>
      <c r="I416" s="11"/>
      <c r="J416" s="43"/>
      <c r="K416" s="43"/>
      <c r="L416" s="43"/>
      <c r="P416" s="11"/>
      <c r="R416" s="156"/>
      <c r="T416" s="5"/>
      <c r="U416" s="5"/>
      <c r="AG416" s="100"/>
      <c r="AL416" s="2"/>
      <c r="AM416" s="7"/>
      <c r="AN416" s="43"/>
      <c r="BA416" s="7"/>
      <c r="BB416" s="7"/>
      <c r="BC416" s="7"/>
      <c r="BM416" s="24"/>
      <c r="BN416" s="24"/>
      <c r="BO416" s="24"/>
      <c r="BP416" s="24"/>
      <c r="BQ416" s="24"/>
      <c r="BR416" s="24"/>
      <c r="BS416" s="24"/>
      <c r="BT416" s="43"/>
      <c r="BU416" s="43"/>
      <c r="BV416" s="43"/>
      <c r="BW416" s="43"/>
      <c r="BX416" s="43"/>
      <c r="BY416" s="43"/>
      <c r="BZ416" s="43"/>
      <c r="CA416" s="77"/>
    </row>
    <row r="417" spans="1:79" ht="12.75">
      <c r="A417" s="43"/>
      <c r="B417" s="43"/>
      <c r="C417" s="43"/>
      <c r="D417" s="43"/>
      <c r="E417" s="43"/>
      <c r="F417" s="43"/>
      <c r="G417" s="43"/>
      <c r="H417" s="43"/>
      <c r="I417" s="11"/>
      <c r="J417" s="43"/>
      <c r="K417" s="43"/>
      <c r="L417" s="43"/>
      <c r="P417" s="11"/>
      <c r="R417" s="156"/>
      <c r="T417" s="5"/>
      <c r="U417" s="5"/>
      <c r="AG417" s="100"/>
      <c r="AL417" s="2"/>
      <c r="AM417" s="7"/>
      <c r="AN417" s="43"/>
      <c r="BA417" s="7"/>
      <c r="BB417" s="7"/>
      <c r="BC417" s="7"/>
      <c r="BM417" s="24"/>
      <c r="BN417" s="24"/>
      <c r="BO417" s="24"/>
      <c r="BP417" s="24"/>
      <c r="BQ417" s="24"/>
      <c r="BR417" s="24"/>
      <c r="BS417" s="24"/>
      <c r="BT417" s="43"/>
      <c r="BU417" s="43"/>
      <c r="BV417" s="43"/>
      <c r="BW417" s="43"/>
      <c r="BX417" s="43"/>
      <c r="BY417" s="43"/>
      <c r="BZ417" s="43"/>
      <c r="CA417" s="77"/>
    </row>
    <row r="418" spans="1:79" ht="12.75">
      <c r="A418" s="43"/>
      <c r="B418" s="43"/>
      <c r="C418" s="43"/>
      <c r="D418" s="43"/>
      <c r="E418" s="43"/>
      <c r="F418" s="43"/>
      <c r="G418" s="43"/>
      <c r="H418" s="43"/>
      <c r="I418" s="11"/>
      <c r="J418" s="43"/>
      <c r="K418" s="43"/>
      <c r="L418" s="43"/>
      <c r="P418" s="11"/>
      <c r="R418" s="156"/>
      <c r="T418" s="5"/>
      <c r="U418" s="5"/>
      <c r="AG418" s="100"/>
      <c r="AL418" s="2"/>
      <c r="AM418" s="7"/>
      <c r="AN418" s="43"/>
      <c r="BA418" s="7"/>
      <c r="BB418" s="7"/>
      <c r="BC418" s="7"/>
      <c r="BM418" s="24"/>
      <c r="BN418" s="24"/>
      <c r="BO418" s="24"/>
      <c r="BP418" s="24"/>
      <c r="BQ418" s="24"/>
      <c r="BR418" s="24"/>
      <c r="BS418" s="24"/>
      <c r="BT418" s="43"/>
      <c r="BU418" s="43"/>
      <c r="BV418" s="43"/>
      <c r="BW418" s="43"/>
      <c r="BX418" s="43"/>
      <c r="BY418" s="43"/>
      <c r="BZ418" s="43"/>
      <c r="CA418" s="77"/>
    </row>
    <row r="419" spans="1:79" ht="12.75">
      <c r="A419" s="43"/>
      <c r="B419" s="43"/>
      <c r="C419" s="43"/>
      <c r="D419" s="43"/>
      <c r="E419" s="43"/>
      <c r="F419" s="43"/>
      <c r="G419" s="43"/>
      <c r="H419" s="43"/>
      <c r="I419" s="11"/>
      <c r="J419" s="43"/>
      <c r="K419" s="43"/>
      <c r="L419" s="43"/>
      <c r="P419" s="11"/>
      <c r="R419" s="156"/>
      <c r="T419" s="5"/>
      <c r="U419" s="5"/>
      <c r="AG419" s="100"/>
      <c r="AL419" s="2"/>
      <c r="AM419" s="7"/>
      <c r="AN419" s="43"/>
      <c r="BA419" s="7"/>
      <c r="BB419" s="7"/>
      <c r="BC419" s="7"/>
      <c r="BM419" s="24"/>
      <c r="BN419" s="24"/>
      <c r="BO419" s="24"/>
      <c r="BP419" s="24"/>
      <c r="BQ419" s="24"/>
      <c r="BR419" s="24"/>
      <c r="BS419" s="24"/>
      <c r="BT419" s="43"/>
      <c r="BU419" s="43"/>
      <c r="BV419" s="43"/>
      <c r="BW419" s="43"/>
      <c r="BX419" s="43"/>
      <c r="BY419" s="43"/>
      <c r="BZ419" s="43"/>
      <c r="CA419" s="77"/>
    </row>
    <row r="420" spans="1:79" ht="12.75">
      <c r="A420" s="43"/>
      <c r="B420" s="43"/>
      <c r="C420" s="43"/>
      <c r="D420" s="43"/>
      <c r="E420" s="43"/>
      <c r="F420" s="43"/>
      <c r="G420" s="43"/>
      <c r="H420" s="43"/>
      <c r="I420" s="11"/>
      <c r="J420" s="43"/>
      <c r="K420" s="43"/>
      <c r="L420" s="43"/>
      <c r="P420" s="11"/>
      <c r="R420" s="156"/>
      <c r="T420" s="5"/>
      <c r="U420" s="5"/>
      <c r="AG420" s="100"/>
      <c r="AL420" s="2"/>
      <c r="AM420" s="7"/>
      <c r="AN420" s="43"/>
      <c r="BA420" s="7"/>
      <c r="BB420" s="7"/>
      <c r="BC420" s="7"/>
      <c r="BM420" s="24"/>
      <c r="BN420" s="24"/>
      <c r="BO420" s="24"/>
      <c r="BP420" s="24"/>
      <c r="BQ420" s="24"/>
      <c r="BR420" s="24"/>
      <c r="BS420" s="24"/>
      <c r="BT420" s="43"/>
      <c r="BU420" s="43"/>
      <c r="BV420" s="43"/>
      <c r="BW420" s="43"/>
      <c r="BX420" s="43"/>
      <c r="BY420" s="43"/>
      <c r="BZ420" s="43"/>
      <c r="CA420" s="77"/>
    </row>
    <row r="421" spans="1:79" ht="12.75">
      <c r="A421" s="43"/>
      <c r="B421" s="43"/>
      <c r="C421" s="43"/>
      <c r="D421" s="43"/>
      <c r="E421" s="43"/>
      <c r="F421" s="43"/>
      <c r="G421" s="43"/>
      <c r="H421" s="43"/>
      <c r="I421" s="11"/>
      <c r="J421" s="43"/>
      <c r="K421" s="43"/>
      <c r="L421" s="43"/>
      <c r="P421" s="11"/>
      <c r="R421" s="156"/>
      <c r="T421" s="5"/>
      <c r="U421" s="5"/>
      <c r="AG421" s="100"/>
      <c r="AL421" s="2"/>
      <c r="AM421" s="7"/>
      <c r="AN421" s="43"/>
      <c r="BA421" s="7"/>
      <c r="BB421" s="7"/>
      <c r="BC421" s="7"/>
      <c r="BM421" s="24"/>
      <c r="BN421" s="24"/>
      <c r="BO421" s="24"/>
      <c r="BP421" s="24"/>
      <c r="BQ421" s="24"/>
      <c r="BR421" s="24"/>
      <c r="BS421" s="24"/>
      <c r="BT421" s="43"/>
      <c r="BU421" s="43"/>
      <c r="BV421" s="43"/>
      <c r="BW421" s="43"/>
      <c r="BX421" s="43"/>
      <c r="BY421" s="43"/>
      <c r="BZ421" s="43"/>
      <c r="CA421" s="77"/>
    </row>
    <row r="422" spans="1:79" ht="12.75">
      <c r="A422" s="43"/>
      <c r="B422" s="43"/>
      <c r="C422" s="43"/>
      <c r="D422" s="43"/>
      <c r="E422" s="43"/>
      <c r="F422" s="43"/>
      <c r="G422" s="43"/>
      <c r="H422" s="43"/>
      <c r="I422" s="11"/>
      <c r="J422" s="43"/>
      <c r="K422" s="43"/>
      <c r="L422" s="43"/>
      <c r="P422" s="11"/>
      <c r="R422" s="156"/>
      <c r="T422" s="5"/>
      <c r="U422" s="5"/>
      <c r="AG422" s="100"/>
      <c r="AL422" s="2"/>
      <c r="AM422" s="7"/>
      <c r="AN422" s="43"/>
      <c r="BA422" s="7"/>
      <c r="BB422" s="7"/>
      <c r="BC422" s="7"/>
      <c r="BM422" s="24"/>
      <c r="BN422" s="24"/>
      <c r="BO422" s="24"/>
      <c r="BP422" s="24"/>
      <c r="BQ422" s="24"/>
      <c r="BR422" s="24"/>
      <c r="BS422" s="24"/>
      <c r="BT422" s="43"/>
      <c r="BU422" s="43"/>
      <c r="BV422" s="43"/>
      <c r="BW422" s="43"/>
      <c r="BX422" s="43"/>
      <c r="BY422" s="43"/>
      <c r="BZ422" s="43"/>
      <c r="CA422" s="77"/>
    </row>
    <row r="423" spans="1:79" ht="12.75">
      <c r="A423" s="43"/>
      <c r="B423" s="43"/>
      <c r="C423" s="43"/>
      <c r="D423" s="43"/>
      <c r="E423" s="43"/>
      <c r="F423" s="43"/>
      <c r="G423" s="43"/>
      <c r="H423" s="43"/>
      <c r="I423" s="11"/>
      <c r="J423" s="43"/>
      <c r="K423" s="43"/>
      <c r="L423" s="43"/>
      <c r="P423" s="11"/>
      <c r="R423" s="156"/>
      <c r="T423" s="5"/>
      <c r="U423" s="5"/>
      <c r="AG423" s="100"/>
      <c r="AL423" s="2"/>
      <c r="AM423" s="7"/>
      <c r="AN423" s="43"/>
      <c r="BA423" s="7"/>
      <c r="BB423" s="7"/>
      <c r="BC423" s="7"/>
      <c r="BM423" s="24"/>
      <c r="BN423" s="24"/>
      <c r="BO423" s="24"/>
      <c r="BP423" s="24"/>
      <c r="BQ423" s="24"/>
      <c r="BR423" s="24"/>
      <c r="BS423" s="24"/>
      <c r="BT423" s="43"/>
      <c r="BU423" s="43"/>
      <c r="BV423" s="43"/>
      <c r="BW423" s="43"/>
      <c r="BX423" s="43"/>
      <c r="BY423" s="43"/>
      <c r="BZ423" s="43"/>
      <c r="CA423" s="77"/>
    </row>
    <row r="424" spans="1:79" ht="12.75">
      <c r="A424" s="43"/>
      <c r="B424" s="43"/>
      <c r="C424" s="43"/>
      <c r="D424" s="43"/>
      <c r="E424" s="43"/>
      <c r="F424" s="43"/>
      <c r="G424" s="43"/>
      <c r="H424" s="43"/>
      <c r="I424" s="11"/>
      <c r="J424" s="43"/>
      <c r="K424" s="43"/>
      <c r="L424" s="43"/>
      <c r="P424" s="11"/>
      <c r="R424" s="156"/>
      <c r="T424" s="5"/>
      <c r="U424" s="5"/>
      <c r="AG424" s="100"/>
      <c r="AL424" s="2"/>
      <c r="AM424" s="7"/>
      <c r="AN424" s="43"/>
      <c r="BA424" s="7"/>
      <c r="BB424" s="7"/>
      <c r="BC424" s="7"/>
      <c r="BM424" s="24"/>
      <c r="BN424" s="24"/>
      <c r="BO424" s="24"/>
      <c r="BP424" s="24"/>
      <c r="BQ424" s="24"/>
      <c r="BR424" s="24"/>
      <c r="BS424" s="24"/>
      <c r="BT424" s="43"/>
      <c r="BU424" s="43"/>
      <c r="BV424" s="43"/>
      <c r="BW424" s="43"/>
      <c r="BX424" s="43"/>
      <c r="BY424" s="43"/>
      <c r="BZ424" s="43"/>
      <c r="CA424" s="77"/>
    </row>
    <row r="425" spans="1:79" ht="12.75">
      <c r="A425" s="43"/>
      <c r="B425" s="43"/>
      <c r="C425" s="43"/>
      <c r="D425" s="43"/>
      <c r="E425" s="43"/>
      <c r="F425" s="43"/>
      <c r="G425" s="43"/>
      <c r="H425" s="43"/>
      <c r="I425" s="11"/>
      <c r="J425" s="43"/>
      <c r="K425" s="43"/>
      <c r="L425" s="43"/>
      <c r="P425" s="11"/>
      <c r="R425" s="156"/>
      <c r="T425" s="5"/>
      <c r="U425" s="5"/>
      <c r="AG425" s="100"/>
      <c r="AL425" s="2"/>
      <c r="AM425" s="7"/>
      <c r="AN425" s="43"/>
      <c r="BA425" s="7"/>
      <c r="BB425" s="7"/>
      <c r="BC425" s="7"/>
      <c r="BM425" s="24"/>
      <c r="BN425" s="24"/>
      <c r="BO425" s="24"/>
      <c r="BP425" s="24"/>
      <c r="BQ425" s="24"/>
      <c r="BR425" s="24"/>
      <c r="BS425" s="24"/>
      <c r="BT425" s="43"/>
      <c r="BU425" s="43"/>
      <c r="BV425" s="43"/>
      <c r="BW425" s="43"/>
      <c r="BX425" s="43"/>
      <c r="BY425" s="43"/>
      <c r="BZ425" s="43"/>
      <c r="CA425" s="77"/>
    </row>
    <row r="426" spans="1:79" ht="12.75">
      <c r="A426" s="43"/>
      <c r="B426" s="43"/>
      <c r="C426" s="43"/>
      <c r="D426" s="43"/>
      <c r="E426" s="43"/>
      <c r="F426" s="43"/>
      <c r="G426" s="43"/>
      <c r="H426" s="43"/>
      <c r="I426" s="11"/>
      <c r="J426" s="43"/>
      <c r="K426" s="43"/>
      <c r="L426" s="43"/>
      <c r="P426" s="11"/>
      <c r="R426" s="156"/>
      <c r="T426" s="5"/>
      <c r="U426" s="5"/>
      <c r="AG426" s="100"/>
      <c r="AL426" s="2"/>
      <c r="AM426" s="7"/>
      <c r="AN426" s="43"/>
      <c r="BA426" s="7"/>
      <c r="BB426" s="7"/>
      <c r="BC426" s="7"/>
      <c r="BM426" s="24"/>
      <c r="BN426" s="24"/>
      <c r="BO426" s="24"/>
      <c r="BP426" s="24"/>
      <c r="BQ426" s="24"/>
      <c r="BR426" s="24"/>
      <c r="BS426" s="24"/>
      <c r="BT426" s="43"/>
      <c r="BU426" s="43"/>
      <c r="BV426" s="43"/>
      <c r="BW426" s="43"/>
      <c r="BX426" s="43"/>
      <c r="BY426" s="43"/>
      <c r="BZ426" s="43"/>
      <c r="CA426" s="77"/>
    </row>
    <row r="427" spans="1:79" ht="12.75">
      <c r="A427" s="43"/>
      <c r="B427" s="43"/>
      <c r="C427" s="43"/>
      <c r="D427" s="43"/>
      <c r="E427" s="43"/>
      <c r="F427" s="43"/>
      <c r="G427" s="43"/>
      <c r="H427" s="43"/>
      <c r="I427" s="11"/>
      <c r="J427" s="43"/>
      <c r="K427" s="43"/>
      <c r="L427" s="43"/>
      <c r="P427" s="11"/>
      <c r="R427" s="156"/>
      <c r="T427" s="5"/>
      <c r="U427" s="5"/>
      <c r="AG427" s="100"/>
      <c r="AL427" s="2"/>
      <c r="AM427" s="7"/>
      <c r="AN427" s="43"/>
      <c r="BA427" s="7"/>
      <c r="BB427" s="7"/>
      <c r="BC427" s="7"/>
      <c r="BM427" s="24"/>
      <c r="BN427" s="24"/>
      <c r="BO427" s="24"/>
      <c r="BP427" s="24"/>
      <c r="BQ427" s="24"/>
      <c r="BR427" s="24"/>
      <c r="BS427" s="24"/>
      <c r="BT427" s="43"/>
      <c r="BU427" s="43"/>
      <c r="BV427" s="43"/>
      <c r="BW427" s="43"/>
      <c r="BX427" s="43"/>
      <c r="BY427" s="43"/>
      <c r="BZ427" s="43"/>
      <c r="CA427" s="77"/>
    </row>
    <row r="428" spans="1:79" ht="12.75">
      <c r="A428" s="43"/>
      <c r="B428" s="43"/>
      <c r="C428" s="43"/>
      <c r="D428" s="43"/>
      <c r="E428" s="43"/>
      <c r="F428" s="43"/>
      <c r="G428" s="43"/>
      <c r="H428" s="43"/>
      <c r="I428" s="11"/>
      <c r="J428" s="43"/>
      <c r="K428" s="43"/>
      <c r="L428" s="43"/>
      <c r="P428" s="11"/>
      <c r="R428" s="156"/>
      <c r="T428" s="5"/>
      <c r="U428" s="5"/>
      <c r="AG428" s="100"/>
      <c r="AL428" s="2"/>
      <c r="AM428" s="7"/>
      <c r="AN428" s="43"/>
      <c r="BA428" s="7"/>
      <c r="BB428" s="7"/>
      <c r="BC428" s="7"/>
      <c r="BM428" s="24"/>
      <c r="BN428" s="24"/>
      <c r="BO428" s="24"/>
      <c r="BP428" s="24"/>
      <c r="BQ428" s="24"/>
      <c r="BR428" s="24"/>
      <c r="BS428" s="24"/>
      <c r="BT428" s="43"/>
      <c r="BU428" s="43"/>
      <c r="BV428" s="43"/>
      <c r="BW428" s="43"/>
      <c r="BX428" s="43"/>
      <c r="BY428" s="43"/>
      <c r="BZ428" s="43"/>
      <c r="CA428" s="77"/>
    </row>
    <row r="429" spans="1:79" ht="12.75">
      <c r="A429" s="43"/>
      <c r="B429" s="43"/>
      <c r="C429" s="43"/>
      <c r="D429" s="43"/>
      <c r="E429" s="43"/>
      <c r="F429" s="43"/>
      <c r="G429" s="43"/>
      <c r="H429" s="43"/>
      <c r="I429" s="11"/>
      <c r="J429" s="43"/>
      <c r="K429" s="43"/>
      <c r="L429" s="43"/>
      <c r="P429" s="11"/>
      <c r="R429" s="156"/>
      <c r="T429" s="5"/>
      <c r="U429" s="5"/>
      <c r="AG429" s="100"/>
      <c r="AL429" s="2"/>
      <c r="AM429" s="7"/>
      <c r="AN429" s="43"/>
      <c r="BA429" s="7"/>
      <c r="BB429" s="7"/>
      <c r="BC429" s="7"/>
      <c r="BM429" s="24"/>
      <c r="BN429" s="24"/>
      <c r="BO429" s="24"/>
      <c r="BP429" s="24"/>
      <c r="BQ429" s="24"/>
      <c r="BR429" s="24"/>
      <c r="BS429" s="24"/>
      <c r="BT429" s="43"/>
      <c r="BU429" s="43"/>
      <c r="BV429" s="43"/>
      <c r="BW429" s="43"/>
      <c r="BX429" s="43"/>
      <c r="BY429" s="43"/>
      <c r="BZ429" s="43"/>
      <c r="CA429" s="77"/>
    </row>
    <row r="430" spans="1:79" ht="12.75">
      <c r="A430" s="43"/>
      <c r="B430" s="43"/>
      <c r="C430" s="43"/>
      <c r="D430" s="43"/>
      <c r="E430" s="43"/>
      <c r="F430" s="43"/>
      <c r="G430" s="43"/>
      <c r="H430" s="43"/>
      <c r="I430" s="11"/>
      <c r="J430" s="43"/>
      <c r="K430" s="43"/>
      <c r="L430" s="43"/>
      <c r="P430" s="11"/>
      <c r="R430" s="156"/>
      <c r="T430" s="5"/>
      <c r="U430" s="5"/>
      <c r="AG430" s="100"/>
      <c r="AL430" s="2"/>
      <c r="AM430" s="7"/>
      <c r="AN430" s="43"/>
      <c r="BA430" s="7"/>
      <c r="BB430" s="7"/>
      <c r="BC430" s="7"/>
      <c r="BM430" s="24"/>
      <c r="BN430" s="24"/>
      <c r="BO430" s="24"/>
      <c r="BP430" s="24"/>
      <c r="BQ430" s="24"/>
      <c r="BR430" s="24"/>
      <c r="BS430" s="24"/>
      <c r="BT430" s="43"/>
      <c r="BU430" s="43"/>
      <c r="BV430" s="43"/>
      <c r="BW430" s="43"/>
      <c r="BX430" s="43"/>
      <c r="BY430" s="43"/>
      <c r="BZ430" s="43"/>
      <c r="CA430" s="77"/>
    </row>
    <row r="431" spans="1:79" ht="12.75">
      <c r="A431" s="43"/>
      <c r="B431" s="43"/>
      <c r="C431" s="43"/>
      <c r="D431" s="43"/>
      <c r="E431" s="43"/>
      <c r="F431" s="43"/>
      <c r="G431" s="43"/>
      <c r="H431" s="43"/>
      <c r="I431" s="11"/>
      <c r="J431" s="43"/>
      <c r="K431" s="43"/>
      <c r="L431" s="43"/>
      <c r="P431" s="11"/>
      <c r="R431" s="156"/>
      <c r="T431" s="5"/>
      <c r="U431" s="5"/>
      <c r="AG431" s="100"/>
      <c r="AL431" s="2"/>
      <c r="AM431" s="7"/>
      <c r="AN431" s="43"/>
      <c r="BA431" s="7"/>
      <c r="BB431" s="7"/>
      <c r="BC431" s="7"/>
      <c r="BM431" s="24"/>
      <c r="BN431" s="24"/>
      <c r="BO431" s="24"/>
      <c r="BP431" s="24"/>
      <c r="BQ431" s="24"/>
      <c r="BR431" s="24"/>
      <c r="BS431" s="24"/>
      <c r="BT431" s="43"/>
      <c r="BU431" s="43"/>
      <c r="BV431" s="43"/>
      <c r="BW431" s="43"/>
      <c r="BX431" s="43"/>
      <c r="BY431" s="43"/>
      <c r="BZ431" s="43"/>
      <c r="CA431" s="77"/>
    </row>
    <row r="432" spans="1:79" ht="12.75">
      <c r="A432" s="43"/>
      <c r="B432" s="43"/>
      <c r="C432" s="43"/>
      <c r="D432" s="43"/>
      <c r="E432" s="43"/>
      <c r="F432" s="43"/>
      <c r="G432" s="43"/>
      <c r="H432" s="43"/>
      <c r="I432" s="11"/>
      <c r="J432" s="43"/>
      <c r="K432" s="43"/>
      <c r="L432" s="43"/>
      <c r="P432" s="11"/>
      <c r="R432" s="156"/>
      <c r="T432" s="5"/>
      <c r="U432" s="5"/>
      <c r="AG432" s="100"/>
      <c r="AL432" s="2"/>
      <c r="AM432" s="7"/>
      <c r="AN432" s="43"/>
      <c r="BA432" s="7"/>
      <c r="BB432" s="7"/>
      <c r="BC432" s="7"/>
      <c r="BM432" s="24"/>
      <c r="BN432" s="24"/>
      <c r="BO432" s="24"/>
      <c r="BP432" s="24"/>
      <c r="BQ432" s="24"/>
      <c r="BR432" s="24"/>
      <c r="BS432" s="24"/>
      <c r="BT432" s="43"/>
      <c r="BU432" s="43"/>
      <c r="BV432" s="43"/>
      <c r="BW432" s="43"/>
      <c r="BX432" s="43"/>
      <c r="BY432" s="43"/>
      <c r="BZ432" s="43"/>
      <c r="CA432" s="77"/>
    </row>
    <row r="433" spans="1:79" ht="12.75">
      <c r="A433" s="43"/>
      <c r="B433" s="43"/>
      <c r="C433" s="43"/>
      <c r="D433" s="43"/>
      <c r="E433" s="43"/>
      <c r="F433" s="43"/>
      <c r="G433" s="43"/>
      <c r="H433" s="43"/>
      <c r="I433" s="11"/>
      <c r="J433" s="43"/>
      <c r="K433" s="43"/>
      <c r="L433" s="43"/>
      <c r="P433" s="11"/>
      <c r="R433" s="156"/>
      <c r="T433" s="5"/>
      <c r="U433" s="5"/>
      <c r="AG433" s="100"/>
      <c r="AL433" s="2"/>
      <c r="AM433" s="7"/>
      <c r="AN433" s="43"/>
      <c r="BA433" s="7"/>
      <c r="BB433" s="7"/>
      <c r="BC433" s="7"/>
      <c r="BM433" s="24"/>
      <c r="BN433" s="24"/>
      <c r="BO433" s="24"/>
      <c r="BP433" s="24"/>
      <c r="BQ433" s="24"/>
      <c r="BR433" s="24"/>
      <c r="BS433" s="24"/>
      <c r="BT433" s="43"/>
      <c r="BU433" s="43"/>
      <c r="BV433" s="43"/>
      <c r="BW433" s="43"/>
      <c r="BX433" s="43"/>
      <c r="BY433" s="43"/>
      <c r="BZ433" s="43"/>
      <c r="CA433" s="77"/>
    </row>
    <row r="434" spans="1:79" ht="12.75">
      <c r="A434" s="43"/>
      <c r="B434" s="43"/>
      <c r="C434" s="43"/>
      <c r="D434" s="43"/>
      <c r="E434" s="43"/>
      <c r="F434" s="43"/>
      <c r="G434" s="43"/>
      <c r="H434" s="43"/>
      <c r="I434" s="11"/>
      <c r="J434" s="43"/>
      <c r="K434" s="43"/>
      <c r="L434" s="43"/>
      <c r="P434" s="11"/>
      <c r="R434" s="156"/>
      <c r="T434" s="5"/>
      <c r="U434" s="5"/>
      <c r="AG434" s="100"/>
      <c r="AL434" s="2"/>
      <c r="AM434" s="7"/>
      <c r="AN434" s="43"/>
      <c r="BA434" s="7"/>
      <c r="BB434" s="7"/>
      <c r="BC434" s="7"/>
      <c r="BM434" s="24"/>
      <c r="BN434" s="24"/>
      <c r="BO434" s="24"/>
      <c r="BP434" s="24"/>
      <c r="BQ434" s="24"/>
      <c r="BR434" s="24"/>
      <c r="BS434" s="24"/>
      <c r="BT434" s="43"/>
      <c r="BU434" s="43"/>
      <c r="BV434" s="43"/>
      <c r="BW434" s="43"/>
      <c r="BX434" s="43"/>
      <c r="BY434" s="43"/>
      <c r="BZ434" s="43"/>
      <c r="CA434" s="77"/>
    </row>
    <row r="435" spans="1:79" ht="12.75">
      <c r="A435" s="43"/>
      <c r="B435" s="43"/>
      <c r="C435" s="43"/>
      <c r="D435" s="43"/>
      <c r="E435" s="43"/>
      <c r="F435" s="43"/>
      <c r="G435" s="43"/>
      <c r="H435" s="43"/>
      <c r="I435" s="11"/>
      <c r="J435" s="43"/>
      <c r="K435" s="43"/>
      <c r="L435" s="43"/>
      <c r="P435" s="11"/>
      <c r="R435" s="156"/>
      <c r="T435" s="5"/>
      <c r="U435" s="5"/>
      <c r="AG435" s="100"/>
      <c r="AL435" s="2"/>
      <c r="AM435" s="7"/>
      <c r="AN435" s="43"/>
      <c r="BA435" s="7"/>
      <c r="BB435" s="7"/>
      <c r="BC435" s="7"/>
      <c r="BM435" s="24"/>
      <c r="BN435" s="24"/>
      <c r="BO435" s="24"/>
      <c r="BP435" s="24"/>
      <c r="BQ435" s="24"/>
      <c r="BR435" s="24"/>
      <c r="BS435" s="24"/>
      <c r="BT435" s="43"/>
      <c r="BU435" s="43"/>
      <c r="BV435" s="43"/>
      <c r="BW435" s="43"/>
      <c r="BX435" s="43"/>
      <c r="BY435" s="43"/>
      <c r="BZ435" s="43"/>
      <c r="CA435" s="77"/>
    </row>
    <row r="436" spans="1:79" ht="12.75">
      <c r="A436" s="43"/>
      <c r="B436" s="43"/>
      <c r="C436" s="43"/>
      <c r="D436" s="43"/>
      <c r="E436" s="43"/>
      <c r="F436" s="43"/>
      <c r="G436" s="43"/>
      <c r="H436" s="43"/>
      <c r="I436" s="11"/>
      <c r="J436" s="43"/>
      <c r="K436" s="43"/>
      <c r="L436" s="43"/>
      <c r="P436" s="11"/>
      <c r="R436" s="156"/>
      <c r="T436" s="5"/>
      <c r="U436" s="5"/>
      <c r="AG436" s="100"/>
      <c r="AL436" s="2"/>
      <c r="AM436" s="7"/>
      <c r="AN436" s="43"/>
      <c r="BA436" s="7"/>
      <c r="BB436" s="7"/>
      <c r="BC436" s="7"/>
      <c r="BM436" s="24"/>
      <c r="BN436" s="24"/>
      <c r="BO436" s="24"/>
      <c r="BP436" s="24"/>
      <c r="BQ436" s="24"/>
      <c r="BR436" s="24"/>
      <c r="BS436" s="24"/>
      <c r="BT436" s="43"/>
      <c r="BU436" s="43"/>
      <c r="BV436" s="43"/>
      <c r="BW436" s="43"/>
      <c r="BX436" s="43"/>
      <c r="BY436" s="43"/>
      <c r="BZ436" s="43"/>
      <c r="CA436" s="77"/>
    </row>
    <row r="437" spans="1:79" ht="12.75">
      <c r="A437" s="43"/>
      <c r="B437" s="43"/>
      <c r="C437" s="43"/>
      <c r="D437" s="43"/>
      <c r="E437" s="43"/>
      <c r="F437" s="43"/>
      <c r="G437" s="43"/>
      <c r="H437" s="43"/>
      <c r="I437" s="11"/>
      <c r="J437" s="43"/>
      <c r="K437" s="43"/>
      <c r="L437" s="43"/>
      <c r="P437" s="11"/>
      <c r="R437" s="156"/>
      <c r="T437" s="5"/>
      <c r="U437" s="5"/>
      <c r="AG437" s="100"/>
      <c r="AL437" s="2"/>
      <c r="AM437" s="7"/>
      <c r="AN437" s="43"/>
      <c r="BA437" s="7"/>
      <c r="BB437" s="7"/>
      <c r="BC437" s="7"/>
      <c r="BM437" s="24"/>
      <c r="BN437" s="24"/>
      <c r="BO437" s="24"/>
      <c r="BP437" s="24"/>
      <c r="BQ437" s="24"/>
      <c r="BR437" s="24"/>
      <c r="BS437" s="24"/>
      <c r="BT437" s="43"/>
      <c r="BU437" s="43"/>
      <c r="BV437" s="43"/>
      <c r="BW437" s="43"/>
      <c r="BX437" s="43"/>
      <c r="BY437" s="43"/>
      <c r="BZ437" s="43"/>
      <c r="CA437" s="77"/>
    </row>
    <row r="438" spans="1:79" ht="12.75">
      <c r="A438" s="43"/>
      <c r="B438" s="43"/>
      <c r="C438" s="43"/>
      <c r="D438" s="43"/>
      <c r="E438" s="43"/>
      <c r="F438" s="43"/>
      <c r="G438" s="43"/>
      <c r="H438" s="43"/>
      <c r="I438" s="11"/>
      <c r="J438" s="43"/>
      <c r="K438" s="43"/>
      <c r="L438" s="43"/>
      <c r="P438" s="11"/>
      <c r="R438" s="156"/>
      <c r="T438" s="5"/>
      <c r="U438" s="5"/>
      <c r="AG438" s="100"/>
      <c r="AL438" s="2"/>
      <c r="AM438" s="7"/>
      <c r="AN438" s="43"/>
      <c r="BA438" s="7"/>
      <c r="BB438" s="7"/>
      <c r="BC438" s="7"/>
      <c r="BM438" s="24"/>
      <c r="BN438" s="24"/>
      <c r="BO438" s="24"/>
      <c r="BP438" s="24"/>
      <c r="BQ438" s="24"/>
      <c r="BR438" s="24"/>
      <c r="BS438" s="24"/>
      <c r="BT438" s="43"/>
      <c r="BU438" s="43"/>
      <c r="BV438" s="43"/>
      <c r="BW438" s="43"/>
      <c r="BX438" s="43"/>
      <c r="BY438" s="43"/>
      <c r="BZ438" s="43"/>
      <c r="CA438" s="77"/>
    </row>
    <row r="439" spans="1:79" ht="12.75">
      <c r="A439" s="43"/>
      <c r="B439" s="43"/>
      <c r="C439" s="43"/>
      <c r="D439" s="43"/>
      <c r="E439" s="43"/>
      <c r="F439" s="43"/>
      <c r="G439" s="43"/>
      <c r="H439" s="43"/>
      <c r="I439" s="11"/>
      <c r="J439" s="43"/>
      <c r="K439" s="43"/>
      <c r="L439" s="43"/>
      <c r="P439" s="11"/>
      <c r="R439" s="156"/>
      <c r="T439" s="5"/>
      <c r="U439" s="5"/>
      <c r="AG439" s="100"/>
      <c r="AL439" s="2"/>
      <c r="AM439" s="7"/>
      <c r="AN439" s="43"/>
      <c r="BA439" s="7"/>
      <c r="BB439" s="7"/>
      <c r="BC439" s="7"/>
      <c r="BM439" s="24"/>
      <c r="BN439" s="24"/>
      <c r="BO439" s="24"/>
      <c r="BP439" s="24"/>
      <c r="BQ439" s="24"/>
      <c r="BR439" s="24"/>
      <c r="BS439" s="24"/>
      <c r="BT439" s="43"/>
      <c r="BU439" s="43"/>
      <c r="BV439" s="43"/>
      <c r="BW439" s="43"/>
      <c r="BX439" s="43"/>
      <c r="BY439" s="43"/>
      <c r="BZ439" s="43"/>
      <c r="CA439" s="77"/>
    </row>
    <row r="440" spans="1:79" ht="12.75">
      <c r="A440" s="43"/>
      <c r="B440" s="43"/>
      <c r="C440" s="43"/>
      <c r="D440" s="43"/>
      <c r="E440" s="43"/>
      <c r="F440" s="43"/>
      <c r="G440" s="43"/>
      <c r="H440" s="43"/>
      <c r="I440" s="11"/>
      <c r="J440" s="43"/>
      <c r="K440" s="43"/>
      <c r="L440" s="43"/>
      <c r="P440" s="11"/>
      <c r="R440" s="156"/>
      <c r="T440" s="5"/>
      <c r="U440" s="5"/>
      <c r="AG440" s="100"/>
      <c r="AL440" s="2"/>
      <c r="AM440" s="7"/>
      <c r="AN440" s="43"/>
      <c r="BA440" s="7"/>
      <c r="BB440" s="7"/>
      <c r="BC440" s="7"/>
      <c r="BM440" s="24"/>
      <c r="BN440" s="24"/>
      <c r="BO440" s="24"/>
      <c r="BP440" s="24"/>
      <c r="BQ440" s="24"/>
      <c r="BR440" s="24"/>
      <c r="BS440" s="24"/>
      <c r="BT440" s="43"/>
      <c r="BU440" s="43"/>
      <c r="BV440" s="43"/>
      <c r="BW440" s="43"/>
      <c r="BX440" s="43"/>
      <c r="BY440" s="43"/>
      <c r="BZ440" s="43"/>
      <c r="CA440" s="77"/>
    </row>
    <row r="441" spans="1:79" ht="12.75">
      <c r="A441" s="43"/>
      <c r="B441" s="43"/>
      <c r="C441" s="43"/>
      <c r="D441" s="43"/>
      <c r="E441" s="43"/>
      <c r="F441" s="43"/>
      <c r="G441" s="43"/>
      <c r="H441" s="43"/>
      <c r="I441" s="11"/>
      <c r="J441" s="43"/>
      <c r="K441" s="43"/>
      <c r="L441" s="43"/>
      <c r="P441" s="11"/>
      <c r="R441" s="156"/>
      <c r="T441" s="5"/>
      <c r="U441" s="5"/>
      <c r="AG441" s="100"/>
      <c r="AL441" s="2"/>
      <c r="AM441" s="7"/>
      <c r="AN441" s="43"/>
      <c r="BA441" s="7"/>
      <c r="BB441" s="7"/>
      <c r="BC441" s="7"/>
      <c r="BM441" s="24"/>
      <c r="BN441" s="24"/>
      <c r="BO441" s="24"/>
      <c r="BP441" s="24"/>
      <c r="BQ441" s="24"/>
      <c r="BR441" s="24"/>
      <c r="BS441" s="24"/>
      <c r="BT441" s="43"/>
      <c r="BU441" s="43"/>
      <c r="BV441" s="43"/>
      <c r="BW441" s="43"/>
      <c r="BX441" s="43"/>
      <c r="BY441" s="43"/>
      <c r="BZ441" s="43"/>
      <c r="CA441" s="77"/>
    </row>
    <row r="442" spans="1:79" ht="12.75">
      <c r="A442" s="43"/>
      <c r="B442" s="43"/>
      <c r="C442" s="43"/>
      <c r="D442" s="43"/>
      <c r="E442" s="43"/>
      <c r="F442" s="43"/>
      <c r="G442" s="43"/>
      <c r="H442" s="43"/>
      <c r="I442" s="11"/>
      <c r="J442" s="43"/>
      <c r="K442" s="43"/>
      <c r="L442" s="43"/>
      <c r="P442" s="11"/>
      <c r="R442" s="156"/>
      <c r="T442" s="5"/>
      <c r="U442" s="5"/>
      <c r="AG442" s="100"/>
      <c r="AL442" s="2"/>
      <c r="AM442" s="7"/>
      <c r="AN442" s="43"/>
      <c r="BA442" s="7"/>
      <c r="BB442" s="7"/>
      <c r="BC442" s="7"/>
      <c r="BM442" s="24"/>
      <c r="BN442" s="24"/>
      <c r="BO442" s="24"/>
      <c r="BP442" s="24"/>
      <c r="BQ442" s="24"/>
      <c r="BR442" s="24"/>
      <c r="BS442" s="24"/>
      <c r="BT442" s="43"/>
      <c r="BU442" s="43"/>
      <c r="BV442" s="43"/>
      <c r="BW442" s="43"/>
      <c r="BX442" s="43"/>
      <c r="BY442" s="43"/>
      <c r="BZ442" s="43"/>
      <c r="CA442" s="77"/>
    </row>
    <row r="443" spans="1:79" ht="12.75">
      <c r="A443" s="43"/>
      <c r="B443" s="43"/>
      <c r="C443" s="43"/>
      <c r="D443" s="43"/>
      <c r="E443" s="43"/>
      <c r="F443" s="43"/>
      <c r="G443" s="43"/>
      <c r="H443" s="43"/>
      <c r="I443" s="11"/>
      <c r="J443" s="43"/>
      <c r="K443" s="43"/>
      <c r="L443" s="43"/>
      <c r="P443" s="11"/>
      <c r="R443" s="156"/>
      <c r="T443" s="5"/>
      <c r="U443" s="5"/>
      <c r="AG443" s="100"/>
      <c r="AL443" s="2"/>
      <c r="AM443" s="7"/>
      <c r="AN443" s="43"/>
      <c r="BA443" s="7"/>
      <c r="BB443" s="7"/>
      <c r="BC443" s="7"/>
      <c r="BM443" s="24"/>
      <c r="BN443" s="24"/>
      <c r="BO443" s="24"/>
      <c r="BP443" s="24"/>
      <c r="BQ443" s="24"/>
      <c r="BR443" s="24"/>
      <c r="BS443" s="24"/>
      <c r="BT443" s="43"/>
      <c r="BU443" s="43"/>
      <c r="BV443" s="43"/>
      <c r="BW443" s="43"/>
      <c r="BX443" s="43"/>
      <c r="BY443" s="43"/>
      <c r="BZ443" s="43"/>
      <c r="CA443" s="77"/>
    </row>
    <row r="444" spans="1:79" ht="12.75">
      <c r="A444" s="43"/>
      <c r="B444" s="43"/>
      <c r="C444" s="43"/>
      <c r="D444" s="43"/>
      <c r="E444" s="43"/>
      <c r="F444" s="43"/>
      <c r="G444" s="43"/>
      <c r="H444" s="43"/>
      <c r="I444" s="11"/>
      <c r="J444" s="43"/>
      <c r="K444" s="43"/>
      <c r="L444" s="43"/>
      <c r="P444" s="11"/>
      <c r="R444" s="156"/>
      <c r="T444" s="5"/>
      <c r="U444" s="5"/>
      <c r="AG444" s="100"/>
      <c r="AL444" s="2"/>
      <c r="AM444" s="7"/>
      <c r="AN444" s="43"/>
      <c r="BA444" s="7"/>
      <c r="BB444" s="7"/>
      <c r="BC444" s="7"/>
      <c r="BM444" s="24"/>
      <c r="BN444" s="24"/>
      <c r="BO444" s="24"/>
      <c r="BP444" s="24"/>
      <c r="BQ444" s="24"/>
      <c r="BR444" s="24"/>
      <c r="BS444" s="24"/>
      <c r="BT444" s="43"/>
      <c r="BU444" s="43"/>
      <c r="BV444" s="43"/>
      <c r="BW444" s="43"/>
      <c r="BX444" s="43"/>
      <c r="BY444" s="43"/>
      <c r="BZ444" s="43"/>
      <c r="CA444" s="77"/>
    </row>
    <row r="445" spans="1:79" ht="12.75">
      <c r="A445" s="43"/>
      <c r="B445" s="43"/>
      <c r="C445" s="43"/>
      <c r="D445" s="43"/>
      <c r="E445" s="43"/>
      <c r="F445" s="43"/>
      <c r="G445" s="43"/>
      <c r="H445" s="43"/>
      <c r="I445" s="11"/>
      <c r="J445" s="43"/>
      <c r="K445" s="43"/>
      <c r="L445" s="43"/>
      <c r="P445" s="11"/>
      <c r="R445" s="156"/>
      <c r="T445" s="5"/>
      <c r="U445" s="5"/>
      <c r="AG445" s="100"/>
      <c r="AL445" s="2"/>
      <c r="AM445" s="7"/>
      <c r="AN445" s="43"/>
      <c r="BA445" s="7"/>
      <c r="BB445" s="7"/>
      <c r="BC445" s="7"/>
      <c r="BM445" s="24"/>
      <c r="BN445" s="24"/>
      <c r="BO445" s="24"/>
      <c r="BP445" s="24"/>
      <c r="BQ445" s="24"/>
      <c r="BR445" s="24"/>
      <c r="BS445" s="24"/>
      <c r="BT445" s="43"/>
      <c r="BU445" s="43"/>
      <c r="BV445" s="43"/>
      <c r="BW445" s="43"/>
      <c r="BX445" s="43"/>
      <c r="BY445" s="43"/>
      <c r="BZ445" s="43"/>
      <c r="CA445" s="77"/>
    </row>
    <row r="446" spans="1:79" ht="12.75">
      <c r="A446" s="43"/>
      <c r="B446" s="43"/>
      <c r="C446" s="43"/>
      <c r="D446" s="43"/>
      <c r="E446" s="43"/>
      <c r="F446" s="43"/>
      <c r="G446" s="43"/>
      <c r="H446" s="43"/>
      <c r="I446" s="11"/>
      <c r="J446" s="43"/>
      <c r="K446" s="43"/>
      <c r="L446" s="43"/>
      <c r="P446" s="11"/>
      <c r="R446" s="156"/>
      <c r="T446" s="5"/>
      <c r="U446" s="5"/>
      <c r="AG446" s="100"/>
      <c r="AL446" s="2"/>
      <c r="AM446" s="7"/>
      <c r="AN446" s="43"/>
      <c r="BA446" s="7"/>
      <c r="BB446" s="7"/>
      <c r="BC446" s="7"/>
      <c r="BM446" s="24"/>
      <c r="BN446" s="24"/>
      <c r="BO446" s="24"/>
      <c r="BP446" s="24"/>
      <c r="BQ446" s="24"/>
      <c r="BR446" s="24"/>
      <c r="BS446" s="24"/>
      <c r="BT446" s="43"/>
      <c r="BU446" s="43"/>
      <c r="BV446" s="43"/>
      <c r="BW446" s="43"/>
      <c r="BX446" s="43"/>
      <c r="BY446" s="43"/>
      <c r="BZ446" s="43"/>
      <c r="CA446" s="77"/>
    </row>
    <row r="447" spans="1:79" ht="12.75">
      <c r="A447" s="43"/>
      <c r="B447" s="43"/>
      <c r="C447" s="43"/>
      <c r="D447" s="43"/>
      <c r="E447" s="43"/>
      <c r="F447" s="43"/>
      <c r="G447" s="43"/>
      <c r="H447" s="43"/>
      <c r="I447" s="11"/>
      <c r="J447" s="43"/>
      <c r="K447" s="43"/>
      <c r="L447" s="43"/>
      <c r="P447" s="11"/>
      <c r="R447" s="156"/>
      <c r="T447" s="5"/>
      <c r="U447" s="5"/>
      <c r="AG447" s="100"/>
      <c r="AL447" s="2"/>
      <c r="AM447" s="7"/>
      <c r="AN447" s="43"/>
      <c r="BA447" s="7"/>
      <c r="BB447" s="7"/>
      <c r="BC447" s="7"/>
      <c r="BM447" s="24"/>
      <c r="BN447" s="24"/>
      <c r="BO447" s="24"/>
      <c r="BP447" s="24"/>
      <c r="BQ447" s="24"/>
      <c r="BR447" s="24"/>
      <c r="BS447" s="24"/>
      <c r="BT447" s="43"/>
      <c r="BU447" s="43"/>
      <c r="BV447" s="43"/>
      <c r="BW447" s="43"/>
      <c r="BX447" s="43"/>
      <c r="BY447" s="43"/>
      <c r="BZ447" s="43"/>
      <c r="CA447" s="77"/>
    </row>
    <row r="448" spans="1:79" ht="12.75">
      <c r="A448" s="43"/>
      <c r="B448" s="43"/>
      <c r="C448" s="43"/>
      <c r="D448" s="43"/>
      <c r="E448" s="43"/>
      <c r="F448" s="43"/>
      <c r="G448" s="43"/>
      <c r="H448" s="43"/>
      <c r="I448" s="11"/>
      <c r="J448" s="43"/>
      <c r="K448" s="43"/>
      <c r="L448" s="43"/>
      <c r="P448" s="11"/>
      <c r="R448" s="156"/>
      <c r="T448" s="5"/>
      <c r="U448" s="5"/>
      <c r="AG448" s="100"/>
      <c r="AL448" s="2"/>
      <c r="AM448" s="7"/>
      <c r="AN448" s="43"/>
      <c r="BA448" s="7"/>
      <c r="BB448" s="7"/>
      <c r="BC448" s="7"/>
      <c r="BM448" s="24"/>
      <c r="BN448" s="24"/>
      <c r="BO448" s="24"/>
      <c r="BP448" s="24"/>
      <c r="BQ448" s="24"/>
      <c r="BR448" s="24"/>
      <c r="BS448" s="24"/>
      <c r="BT448" s="43"/>
      <c r="BU448" s="43"/>
      <c r="BV448" s="43"/>
      <c r="BW448" s="43"/>
      <c r="BX448" s="43"/>
      <c r="BY448" s="43"/>
      <c r="BZ448" s="43"/>
      <c r="CA448" s="77"/>
    </row>
    <row r="449" spans="1:79" ht="12.75">
      <c r="A449" s="43"/>
      <c r="B449" s="43"/>
      <c r="C449" s="43"/>
      <c r="D449" s="43"/>
      <c r="E449" s="43"/>
      <c r="F449" s="43"/>
      <c r="G449" s="43"/>
      <c r="H449" s="43"/>
      <c r="I449" s="11"/>
      <c r="J449" s="43"/>
      <c r="K449" s="43"/>
      <c r="L449" s="43"/>
      <c r="P449" s="11"/>
      <c r="R449" s="156"/>
      <c r="T449" s="5"/>
      <c r="U449" s="5"/>
      <c r="AG449" s="100"/>
      <c r="AL449" s="2"/>
      <c r="AM449" s="7"/>
      <c r="AN449" s="43"/>
      <c r="BA449" s="7"/>
      <c r="BB449" s="7"/>
      <c r="BC449" s="7"/>
      <c r="BM449" s="24"/>
      <c r="BN449" s="24"/>
      <c r="BO449" s="24"/>
      <c r="BP449" s="24"/>
      <c r="BQ449" s="24"/>
      <c r="BR449" s="24"/>
      <c r="BS449" s="24"/>
      <c r="BT449" s="43"/>
      <c r="BU449" s="43"/>
      <c r="BV449" s="43"/>
      <c r="BW449" s="43"/>
      <c r="BX449" s="43"/>
      <c r="BY449" s="43"/>
      <c r="BZ449" s="43"/>
      <c r="CA449" s="77"/>
    </row>
    <row r="450" spans="1:79" ht="12.75">
      <c r="A450" s="43"/>
      <c r="B450" s="43"/>
      <c r="C450" s="43"/>
      <c r="D450" s="43"/>
      <c r="E450" s="43"/>
      <c r="F450" s="43"/>
      <c r="G450" s="43"/>
      <c r="H450" s="43"/>
      <c r="I450" s="11"/>
      <c r="J450" s="43"/>
      <c r="K450" s="43"/>
      <c r="L450" s="43"/>
      <c r="P450" s="11"/>
      <c r="R450" s="156"/>
      <c r="T450" s="5"/>
      <c r="U450" s="5"/>
      <c r="AG450" s="100"/>
      <c r="AL450" s="2"/>
      <c r="AM450" s="7"/>
      <c r="AN450" s="43"/>
      <c r="BA450" s="7"/>
      <c r="BB450" s="7"/>
      <c r="BC450" s="7"/>
      <c r="BM450" s="24"/>
      <c r="BN450" s="24"/>
      <c r="BO450" s="24"/>
      <c r="BP450" s="24"/>
      <c r="BQ450" s="24"/>
      <c r="BR450" s="24"/>
      <c r="BS450" s="24"/>
      <c r="BT450" s="43"/>
      <c r="BU450" s="43"/>
      <c r="BV450" s="43"/>
      <c r="BW450" s="43"/>
      <c r="BX450" s="43"/>
      <c r="BY450" s="43"/>
      <c r="BZ450" s="43"/>
      <c r="CA450" s="77"/>
    </row>
    <row r="451" spans="1:79" ht="12.75">
      <c r="A451" s="43"/>
      <c r="B451" s="43"/>
      <c r="C451" s="43"/>
      <c r="D451" s="43"/>
      <c r="E451" s="43"/>
      <c r="F451" s="43"/>
      <c r="G451" s="43"/>
      <c r="H451" s="43"/>
      <c r="I451" s="11"/>
      <c r="J451" s="43"/>
      <c r="K451" s="43"/>
      <c r="L451" s="43"/>
      <c r="P451" s="11"/>
      <c r="R451" s="156"/>
      <c r="T451" s="5"/>
      <c r="U451" s="5"/>
      <c r="AG451" s="100"/>
      <c r="AL451" s="2"/>
      <c r="AM451" s="7"/>
      <c r="AN451" s="43"/>
      <c r="BA451" s="7"/>
      <c r="BB451" s="7"/>
      <c r="BC451" s="7"/>
      <c r="BM451" s="24"/>
      <c r="BN451" s="24"/>
      <c r="BO451" s="24"/>
      <c r="BP451" s="24"/>
      <c r="BQ451" s="24"/>
      <c r="BR451" s="24"/>
      <c r="BS451" s="24"/>
      <c r="BT451" s="43"/>
      <c r="BU451" s="43"/>
      <c r="BV451" s="43"/>
      <c r="BW451" s="43"/>
      <c r="BX451" s="43"/>
      <c r="BY451" s="43"/>
      <c r="BZ451" s="43"/>
      <c r="CA451" s="77"/>
    </row>
    <row r="452" spans="1:79" ht="12.75">
      <c r="A452" s="43"/>
      <c r="B452" s="43"/>
      <c r="C452" s="43"/>
      <c r="D452" s="43"/>
      <c r="E452" s="43"/>
      <c r="F452" s="43"/>
      <c r="G452" s="43"/>
      <c r="H452" s="43"/>
      <c r="I452" s="11"/>
      <c r="J452" s="43"/>
      <c r="K452" s="43"/>
      <c r="L452" s="43"/>
      <c r="P452" s="11"/>
      <c r="R452" s="156"/>
      <c r="T452" s="5"/>
      <c r="U452" s="5"/>
      <c r="AG452" s="100"/>
      <c r="AL452" s="2"/>
      <c r="AM452" s="7"/>
      <c r="AN452" s="43"/>
      <c r="BA452" s="7"/>
      <c r="BB452" s="7"/>
      <c r="BC452" s="7"/>
      <c r="BM452" s="24"/>
      <c r="BN452" s="24"/>
      <c r="BO452" s="24"/>
      <c r="BP452" s="24"/>
      <c r="BQ452" s="24"/>
      <c r="BR452" s="24"/>
      <c r="BS452" s="24"/>
      <c r="BT452" s="43"/>
      <c r="BU452" s="43"/>
      <c r="BV452" s="43"/>
      <c r="BW452" s="43"/>
      <c r="BX452" s="43"/>
      <c r="BY452" s="43"/>
      <c r="BZ452" s="43"/>
      <c r="CA452" s="77"/>
    </row>
    <row r="453" spans="1:79" ht="12.75">
      <c r="A453" s="43"/>
      <c r="B453" s="43"/>
      <c r="C453" s="43"/>
      <c r="D453" s="43"/>
      <c r="E453" s="43"/>
      <c r="F453" s="43"/>
      <c r="G453" s="43"/>
      <c r="H453" s="43"/>
      <c r="I453" s="11"/>
      <c r="J453" s="43"/>
      <c r="K453" s="43"/>
      <c r="L453" s="43"/>
      <c r="P453" s="11"/>
      <c r="R453" s="156"/>
      <c r="T453" s="5"/>
      <c r="U453" s="5"/>
      <c r="AG453" s="100"/>
      <c r="AL453" s="2"/>
      <c r="AM453" s="7"/>
      <c r="AN453" s="43"/>
      <c r="BA453" s="7"/>
      <c r="BB453" s="7"/>
      <c r="BC453" s="7"/>
      <c r="BM453" s="24"/>
      <c r="BN453" s="24"/>
      <c r="BO453" s="24"/>
      <c r="BP453" s="24"/>
      <c r="BQ453" s="24"/>
      <c r="BR453" s="24"/>
      <c r="BS453" s="24"/>
      <c r="BT453" s="43"/>
      <c r="BU453" s="43"/>
      <c r="BV453" s="43"/>
      <c r="BW453" s="43"/>
      <c r="BX453" s="43"/>
      <c r="BY453" s="43"/>
      <c r="BZ453" s="43"/>
      <c r="CA453" s="77"/>
    </row>
    <row r="454" spans="1:79" ht="12.75">
      <c r="A454" s="43"/>
      <c r="B454" s="43"/>
      <c r="C454" s="43"/>
      <c r="D454" s="43"/>
      <c r="E454" s="43"/>
      <c r="F454" s="43"/>
      <c r="G454" s="43"/>
      <c r="H454" s="43"/>
      <c r="I454" s="11"/>
      <c r="J454" s="43"/>
      <c r="K454" s="43"/>
      <c r="L454" s="43"/>
      <c r="P454" s="11"/>
      <c r="R454" s="156"/>
      <c r="T454" s="5"/>
      <c r="U454" s="5"/>
      <c r="AG454" s="100"/>
      <c r="AL454" s="2"/>
      <c r="AM454" s="7"/>
      <c r="AN454" s="43"/>
      <c r="BA454" s="7"/>
      <c r="BB454" s="7"/>
      <c r="BC454" s="7"/>
      <c r="BM454" s="24"/>
      <c r="BN454" s="24"/>
      <c r="BO454" s="24"/>
      <c r="BP454" s="24"/>
      <c r="BQ454" s="24"/>
      <c r="BR454" s="24"/>
      <c r="BS454" s="24"/>
      <c r="BT454" s="43"/>
      <c r="BU454" s="43"/>
      <c r="BV454" s="43"/>
      <c r="BW454" s="43"/>
      <c r="BX454" s="43"/>
      <c r="BY454" s="43"/>
      <c r="BZ454" s="43"/>
      <c r="CA454" s="77"/>
    </row>
    <row r="455" spans="1:79" ht="12.75">
      <c r="A455" s="43"/>
      <c r="B455" s="43"/>
      <c r="C455" s="43"/>
      <c r="D455" s="43"/>
      <c r="E455" s="43"/>
      <c r="F455" s="43"/>
      <c r="G455" s="43"/>
      <c r="H455" s="43"/>
      <c r="I455" s="11"/>
      <c r="J455" s="43"/>
      <c r="K455" s="43"/>
      <c r="L455" s="43"/>
      <c r="P455" s="11"/>
      <c r="R455" s="156"/>
      <c r="T455" s="5"/>
      <c r="U455" s="5"/>
      <c r="AG455" s="100"/>
      <c r="AL455" s="2"/>
      <c r="AM455" s="7"/>
      <c r="AN455" s="43"/>
      <c r="BA455" s="7"/>
      <c r="BB455" s="7"/>
      <c r="BC455" s="7"/>
      <c r="BM455" s="24"/>
      <c r="BN455" s="24"/>
      <c r="BO455" s="24"/>
      <c r="BP455" s="24"/>
      <c r="BQ455" s="24"/>
      <c r="BR455" s="24"/>
      <c r="BS455" s="24"/>
      <c r="BT455" s="43"/>
      <c r="BU455" s="43"/>
      <c r="BV455" s="43"/>
      <c r="BW455" s="43"/>
      <c r="BX455" s="43"/>
      <c r="BY455" s="43"/>
      <c r="BZ455" s="43"/>
      <c r="CA455" s="77"/>
    </row>
    <row r="456" spans="1:79" ht="12.75">
      <c r="A456" s="43"/>
      <c r="B456" s="43"/>
      <c r="C456" s="43"/>
      <c r="D456" s="43"/>
      <c r="E456" s="43"/>
      <c r="F456" s="43"/>
      <c r="G456" s="43"/>
      <c r="H456" s="43"/>
      <c r="I456" s="11"/>
      <c r="J456" s="43"/>
      <c r="K456" s="43"/>
      <c r="L456" s="43"/>
      <c r="P456" s="11"/>
      <c r="R456" s="156"/>
      <c r="T456" s="5"/>
      <c r="U456" s="5"/>
      <c r="AG456" s="100"/>
      <c r="AL456" s="2"/>
      <c r="AM456" s="7"/>
      <c r="AN456" s="43"/>
      <c r="BA456" s="7"/>
      <c r="BB456" s="7"/>
      <c r="BC456" s="7"/>
      <c r="BM456" s="24"/>
      <c r="BN456" s="24"/>
      <c r="BO456" s="24"/>
      <c r="BP456" s="24"/>
      <c r="BQ456" s="24"/>
      <c r="BR456" s="24"/>
      <c r="BS456" s="24"/>
      <c r="BT456" s="43"/>
      <c r="BU456" s="43"/>
      <c r="BV456" s="43"/>
      <c r="BW456" s="43"/>
      <c r="BX456" s="43"/>
      <c r="BY456" s="43"/>
      <c r="BZ456" s="43"/>
      <c r="CA456" s="77"/>
    </row>
    <row r="457" spans="1:79" ht="12.75">
      <c r="A457" s="43"/>
      <c r="B457" s="43"/>
      <c r="C457" s="43"/>
      <c r="D457" s="43"/>
      <c r="E457" s="43"/>
      <c r="F457" s="43"/>
      <c r="G457" s="43"/>
      <c r="H457" s="43"/>
      <c r="I457" s="11"/>
      <c r="J457" s="43"/>
      <c r="K457" s="43"/>
      <c r="L457" s="43"/>
      <c r="P457" s="11"/>
      <c r="R457" s="156"/>
      <c r="T457" s="5"/>
      <c r="U457" s="5"/>
      <c r="AG457" s="100"/>
      <c r="AL457" s="2"/>
      <c r="AM457" s="7"/>
      <c r="AN457" s="43"/>
      <c r="BA457" s="7"/>
      <c r="BB457" s="7"/>
      <c r="BC457" s="7"/>
      <c r="BM457" s="24"/>
      <c r="BN457" s="24"/>
      <c r="BO457" s="24"/>
      <c r="BP457" s="24"/>
      <c r="BQ457" s="24"/>
      <c r="BR457" s="24"/>
      <c r="BS457" s="24"/>
      <c r="BT457" s="43"/>
      <c r="BU457" s="43"/>
      <c r="BV457" s="43"/>
      <c r="BW457" s="43"/>
      <c r="BX457" s="43"/>
      <c r="BY457" s="43"/>
      <c r="BZ457" s="43"/>
      <c r="CA457" s="77"/>
    </row>
    <row r="458" spans="1:79" ht="12.75">
      <c r="A458" s="43"/>
      <c r="B458" s="43"/>
      <c r="C458" s="43"/>
      <c r="D458" s="43"/>
      <c r="E458" s="43"/>
      <c r="F458" s="43"/>
      <c r="G458" s="43"/>
      <c r="H458" s="43"/>
      <c r="I458" s="11"/>
      <c r="J458" s="43"/>
      <c r="K458" s="43"/>
      <c r="L458" s="43"/>
      <c r="P458" s="11"/>
      <c r="R458" s="156"/>
      <c r="T458" s="5"/>
      <c r="U458" s="5"/>
      <c r="AG458" s="100"/>
      <c r="AL458" s="2"/>
      <c r="AM458" s="7"/>
      <c r="AN458" s="43"/>
      <c r="BA458" s="7"/>
      <c r="BB458" s="7"/>
      <c r="BC458" s="7"/>
      <c r="BM458" s="24"/>
      <c r="BN458" s="24"/>
      <c r="BO458" s="24"/>
      <c r="BP458" s="24"/>
      <c r="BQ458" s="24"/>
      <c r="BR458" s="24"/>
      <c r="BS458" s="24"/>
      <c r="BT458" s="43"/>
      <c r="BU458" s="43"/>
      <c r="BV458" s="43"/>
      <c r="BW458" s="43"/>
      <c r="BX458" s="43"/>
      <c r="BY458" s="43"/>
      <c r="BZ458" s="43"/>
      <c r="CA458" s="77"/>
    </row>
    <row r="459" spans="1:79" ht="12.75">
      <c r="A459" s="43"/>
      <c r="B459" s="43"/>
      <c r="C459" s="43"/>
      <c r="D459" s="43"/>
      <c r="E459" s="43"/>
      <c r="F459" s="43"/>
      <c r="G459" s="43"/>
      <c r="H459" s="43"/>
      <c r="I459" s="11"/>
      <c r="J459" s="43"/>
      <c r="K459" s="43"/>
      <c r="L459" s="43"/>
      <c r="P459" s="11"/>
      <c r="R459" s="156"/>
      <c r="T459" s="5"/>
      <c r="U459" s="5"/>
      <c r="AG459" s="100"/>
      <c r="AL459" s="2"/>
      <c r="AM459" s="7"/>
      <c r="AN459" s="43"/>
      <c r="BA459" s="7"/>
      <c r="BB459" s="7"/>
      <c r="BC459" s="7"/>
      <c r="BM459" s="24"/>
      <c r="BN459" s="24"/>
      <c r="BO459" s="24"/>
      <c r="BP459" s="24"/>
      <c r="BQ459" s="24"/>
      <c r="BR459" s="24"/>
      <c r="BS459" s="24"/>
      <c r="BT459" s="43"/>
      <c r="BU459" s="43"/>
      <c r="BV459" s="43"/>
      <c r="BW459" s="43"/>
      <c r="BX459" s="43"/>
      <c r="BY459" s="43"/>
      <c r="BZ459" s="43"/>
      <c r="CA459" s="77"/>
    </row>
    <row r="460" spans="1:79" ht="12.75">
      <c r="A460" s="43"/>
      <c r="B460" s="43"/>
      <c r="C460" s="43"/>
      <c r="D460" s="43"/>
      <c r="E460" s="43"/>
      <c r="F460" s="43"/>
      <c r="G460" s="43"/>
      <c r="H460" s="43"/>
      <c r="I460" s="11"/>
      <c r="J460" s="43"/>
      <c r="K460" s="43"/>
      <c r="L460" s="43"/>
      <c r="P460" s="11"/>
      <c r="R460" s="156"/>
      <c r="T460" s="5"/>
      <c r="U460" s="5"/>
      <c r="AG460" s="100"/>
      <c r="AL460" s="2"/>
      <c r="AM460" s="7"/>
      <c r="AN460" s="43"/>
      <c r="BA460" s="7"/>
      <c r="BB460" s="7"/>
      <c r="BC460" s="7"/>
      <c r="BM460" s="24"/>
      <c r="BN460" s="24"/>
      <c r="BO460" s="24"/>
      <c r="BP460" s="24"/>
      <c r="BQ460" s="24"/>
      <c r="BR460" s="24"/>
      <c r="BS460" s="24"/>
      <c r="BT460" s="43"/>
      <c r="BU460" s="43"/>
      <c r="BV460" s="43"/>
      <c r="BW460" s="43"/>
      <c r="BX460" s="43"/>
      <c r="BY460" s="43"/>
      <c r="BZ460" s="43"/>
      <c r="CA460" s="77"/>
    </row>
    <row r="461" spans="1:79" ht="12.75">
      <c r="A461" s="43"/>
      <c r="B461" s="43"/>
      <c r="C461" s="43"/>
      <c r="D461" s="43"/>
      <c r="E461" s="43"/>
      <c r="F461" s="43"/>
      <c r="G461" s="43"/>
      <c r="H461" s="43"/>
      <c r="I461" s="11"/>
      <c r="J461" s="43"/>
      <c r="K461" s="43"/>
      <c r="L461" s="43"/>
      <c r="P461" s="11"/>
      <c r="R461" s="156"/>
      <c r="T461" s="5"/>
      <c r="U461" s="5"/>
      <c r="AG461" s="100"/>
      <c r="AL461" s="2"/>
      <c r="AM461" s="7"/>
      <c r="AN461" s="43"/>
      <c r="BA461" s="7"/>
      <c r="BB461" s="7"/>
      <c r="BC461" s="7"/>
      <c r="BM461" s="24"/>
      <c r="BN461" s="24"/>
      <c r="BO461" s="24"/>
      <c r="BP461" s="24"/>
      <c r="BQ461" s="24"/>
      <c r="BR461" s="24"/>
      <c r="BS461" s="24"/>
      <c r="BT461" s="43"/>
      <c r="BU461" s="43"/>
      <c r="BV461" s="43"/>
      <c r="BW461" s="43"/>
      <c r="BX461" s="43"/>
      <c r="BY461" s="43"/>
      <c r="BZ461" s="43"/>
      <c r="CA461" s="77"/>
    </row>
    <row r="462" spans="1:79" ht="12.75">
      <c r="A462" s="43"/>
      <c r="B462" s="43"/>
      <c r="C462" s="43"/>
      <c r="D462" s="43"/>
      <c r="E462" s="43"/>
      <c r="F462" s="43"/>
      <c r="G462" s="43"/>
      <c r="H462" s="43"/>
      <c r="I462" s="11"/>
      <c r="J462" s="43"/>
      <c r="K462" s="43"/>
      <c r="L462" s="43"/>
      <c r="P462" s="11"/>
      <c r="R462" s="156"/>
      <c r="T462" s="5"/>
      <c r="U462" s="5"/>
      <c r="AG462" s="100"/>
      <c r="AL462" s="2"/>
      <c r="AM462" s="7"/>
      <c r="AN462" s="43"/>
      <c r="BA462" s="7"/>
      <c r="BB462" s="7"/>
      <c r="BC462" s="7"/>
      <c r="BM462" s="24"/>
      <c r="BN462" s="24"/>
      <c r="BO462" s="24"/>
      <c r="BP462" s="24"/>
      <c r="BQ462" s="24"/>
      <c r="BR462" s="24"/>
      <c r="BS462" s="24"/>
      <c r="BT462" s="43"/>
      <c r="BU462" s="43"/>
      <c r="BV462" s="43"/>
      <c r="BW462" s="43"/>
      <c r="BX462" s="43"/>
      <c r="BY462" s="43"/>
      <c r="BZ462" s="43"/>
      <c r="CA462" s="77"/>
    </row>
    <row r="463" spans="1:79" ht="12.75">
      <c r="A463" s="43"/>
      <c r="B463" s="43"/>
      <c r="C463" s="43"/>
      <c r="D463" s="43"/>
      <c r="E463" s="43"/>
      <c r="F463" s="43"/>
      <c r="G463" s="43"/>
      <c r="H463" s="43"/>
      <c r="I463" s="11"/>
      <c r="J463" s="43"/>
      <c r="K463" s="43"/>
      <c r="L463" s="43"/>
      <c r="P463" s="11"/>
      <c r="R463" s="156"/>
      <c r="T463" s="5"/>
      <c r="U463" s="5"/>
      <c r="AG463" s="100"/>
      <c r="AL463" s="2"/>
      <c r="AM463" s="7"/>
      <c r="AN463" s="43"/>
      <c r="BA463" s="7"/>
      <c r="BB463" s="7"/>
      <c r="BC463" s="7"/>
      <c r="BM463" s="24"/>
      <c r="BN463" s="24"/>
      <c r="BO463" s="24"/>
      <c r="BP463" s="24"/>
      <c r="BQ463" s="24"/>
      <c r="BR463" s="24"/>
      <c r="BS463" s="24"/>
      <c r="BT463" s="43"/>
      <c r="BU463" s="43"/>
      <c r="BV463" s="43"/>
      <c r="BW463" s="43"/>
      <c r="BX463" s="43"/>
      <c r="BY463" s="43"/>
      <c r="BZ463" s="43"/>
      <c r="CA463" s="77"/>
    </row>
    <row r="464" spans="1:79" ht="12.75">
      <c r="A464" s="43"/>
      <c r="B464" s="43"/>
      <c r="C464" s="43"/>
      <c r="D464" s="43"/>
      <c r="E464" s="43"/>
      <c r="F464" s="43"/>
      <c r="G464" s="43"/>
      <c r="H464" s="43"/>
      <c r="I464" s="11"/>
      <c r="J464" s="43"/>
      <c r="K464" s="43"/>
      <c r="L464" s="43"/>
      <c r="P464" s="11"/>
      <c r="R464" s="156"/>
      <c r="T464" s="5"/>
      <c r="U464" s="5"/>
      <c r="AG464" s="100"/>
      <c r="AL464" s="2"/>
      <c r="AM464" s="7"/>
      <c r="AN464" s="43"/>
      <c r="BA464" s="7"/>
      <c r="BB464" s="7"/>
      <c r="BC464" s="7"/>
      <c r="BM464" s="24"/>
      <c r="BN464" s="24"/>
      <c r="BO464" s="24"/>
      <c r="BP464" s="24"/>
      <c r="BQ464" s="24"/>
      <c r="BR464" s="24"/>
      <c r="BS464" s="24"/>
      <c r="BT464" s="43"/>
      <c r="BU464" s="43"/>
      <c r="BV464" s="43"/>
      <c r="BW464" s="43"/>
      <c r="BX464" s="43"/>
      <c r="BY464" s="43"/>
      <c r="BZ464" s="43"/>
      <c r="CA464" s="77"/>
    </row>
    <row r="465" spans="1:79" ht="12.75">
      <c r="A465" s="43"/>
      <c r="B465" s="43"/>
      <c r="C465" s="43"/>
      <c r="D465" s="43"/>
      <c r="E465" s="43"/>
      <c r="F465" s="43"/>
      <c r="G465" s="43"/>
      <c r="H465" s="43"/>
      <c r="I465" s="11"/>
      <c r="J465" s="43"/>
      <c r="K465" s="43"/>
      <c r="L465" s="43"/>
      <c r="P465" s="11"/>
      <c r="R465" s="156"/>
      <c r="T465" s="5"/>
      <c r="U465" s="5"/>
      <c r="AG465" s="100"/>
      <c r="AL465" s="2"/>
      <c r="AM465" s="7"/>
      <c r="AN465" s="43"/>
      <c r="BA465" s="7"/>
      <c r="BB465" s="7"/>
      <c r="BC465" s="7"/>
      <c r="BM465" s="24"/>
      <c r="BN465" s="24"/>
      <c r="BO465" s="24"/>
      <c r="BP465" s="24"/>
      <c r="BQ465" s="24"/>
      <c r="BR465" s="24"/>
      <c r="BS465" s="24"/>
      <c r="BT465" s="43"/>
      <c r="BU465" s="43"/>
      <c r="BV465" s="43"/>
      <c r="BW465" s="43"/>
      <c r="BX465" s="43"/>
      <c r="BY465" s="43"/>
      <c r="BZ465" s="43"/>
      <c r="CA465" s="77"/>
    </row>
    <row r="466" spans="1:79" ht="12.75">
      <c r="A466" s="43"/>
      <c r="B466" s="43"/>
      <c r="C466" s="43"/>
      <c r="D466" s="43"/>
      <c r="E466" s="43"/>
      <c r="F466" s="43"/>
      <c r="G466" s="43"/>
      <c r="H466" s="43"/>
      <c r="I466" s="11"/>
      <c r="J466" s="43"/>
      <c r="K466" s="43"/>
      <c r="L466" s="43"/>
      <c r="P466" s="11"/>
      <c r="R466" s="156"/>
      <c r="T466" s="5"/>
      <c r="U466" s="5"/>
      <c r="AG466" s="100"/>
      <c r="AL466" s="2"/>
      <c r="AM466" s="7"/>
      <c r="AN466" s="43"/>
      <c r="BA466" s="7"/>
      <c r="BB466" s="7"/>
      <c r="BC466" s="7"/>
      <c r="BM466" s="24"/>
      <c r="BN466" s="24"/>
      <c r="BO466" s="24"/>
      <c r="BP466" s="24"/>
      <c r="BQ466" s="24"/>
      <c r="BR466" s="24"/>
      <c r="BS466" s="24"/>
      <c r="BT466" s="43"/>
      <c r="BU466" s="43"/>
      <c r="BV466" s="43"/>
      <c r="BW466" s="43"/>
      <c r="BX466" s="43"/>
      <c r="BY466" s="43"/>
      <c r="BZ466" s="43"/>
      <c r="CA466" s="77"/>
    </row>
    <row r="467" spans="1:79" ht="12.75">
      <c r="A467" s="43"/>
      <c r="B467" s="43"/>
      <c r="C467" s="43"/>
      <c r="D467" s="43"/>
      <c r="E467" s="43"/>
      <c r="F467" s="43"/>
      <c r="G467" s="43"/>
      <c r="H467" s="43"/>
      <c r="I467" s="11"/>
      <c r="J467" s="43"/>
      <c r="K467" s="43"/>
      <c r="L467" s="43"/>
      <c r="P467" s="11"/>
      <c r="R467" s="156"/>
      <c r="T467" s="5"/>
      <c r="U467" s="5"/>
      <c r="AG467" s="100"/>
      <c r="AL467" s="2"/>
      <c r="AM467" s="7"/>
      <c r="AN467" s="43"/>
      <c r="BA467" s="7"/>
      <c r="BB467" s="7"/>
      <c r="BC467" s="7"/>
      <c r="BM467" s="24"/>
      <c r="BN467" s="24"/>
      <c r="BO467" s="24"/>
      <c r="BP467" s="24"/>
      <c r="BQ467" s="24"/>
      <c r="BR467" s="24"/>
      <c r="BS467" s="24"/>
      <c r="BT467" s="43"/>
      <c r="BU467" s="43"/>
      <c r="BV467" s="43"/>
      <c r="BW467" s="43"/>
      <c r="BX467" s="43"/>
      <c r="BY467" s="43"/>
      <c r="BZ467" s="43"/>
      <c r="CA467" s="77"/>
    </row>
    <row r="468" spans="1:79" ht="12.75">
      <c r="A468" s="43"/>
      <c r="B468" s="43"/>
      <c r="C468" s="43"/>
      <c r="D468" s="43"/>
      <c r="E468" s="43"/>
      <c r="F468" s="43"/>
      <c r="G468" s="43"/>
      <c r="H468" s="43"/>
      <c r="I468" s="11"/>
      <c r="J468" s="43"/>
      <c r="K468" s="43"/>
      <c r="L468" s="43"/>
      <c r="P468" s="11"/>
      <c r="R468" s="156"/>
      <c r="T468" s="5"/>
      <c r="U468" s="5"/>
      <c r="AG468" s="100"/>
      <c r="AL468" s="2"/>
      <c r="AM468" s="7"/>
      <c r="AN468" s="43"/>
      <c r="BA468" s="7"/>
      <c r="BB468" s="7"/>
      <c r="BC468" s="7"/>
      <c r="BM468" s="24"/>
      <c r="BN468" s="24"/>
      <c r="BO468" s="24"/>
      <c r="BP468" s="24"/>
      <c r="BQ468" s="24"/>
      <c r="BR468" s="24"/>
      <c r="BS468" s="24"/>
      <c r="BT468" s="43"/>
      <c r="BU468" s="43"/>
      <c r="BV468" s="43"/>
      <c r="BW468" s="43"/>
      <c r="BX468" s="43"/>
      <c r="BY468" s="43"/>
      <c r="BZ468" s="43"/>
      <c r="CA468" s="77"/>
    </row>
    <row r="469" spans="1:79" ht="12.75">
      <c r="A469" s="43"/>
      <c r="B469" s="43"/>
      <c r="C469" s="43"/>
      <c r="D469" s="43"/>
      <c r="E469" s="43"/>
      <c r="F469" s="43"/>
      <c r="G469" s="43"/>
      <c r="H469" s="43"/>
      <c r="I469" s="11"/>
      <c r="J469" s="43"/>
      <c r="K469" s="43"/>
      <c r="L469" s="43"/>
      <c r="P469" s="11"/>
      <c r="R469" s="156"/>
      <c r="T469" s="5"/>
      <c r="U469" s="5"/>
      <c r="AG469" s="100"/>
      <c r="AL469" s="2"/>
      <c r="AM469" s="7"/>
      <c r="AN469" s="43"/>
      <c r="BA469" s="7"/>
      <c r="BB469" s="7"/>
      <c r="BC469" s="7"/>
      <c r="BM469" s="24"/>
      <c r="BN469" s="24"/>
      <c r="BO469" s="24"/>
      <c r="BP469" s="24"/>
      <c r="BQ469" s="24"/>
      <c r="BR469" s="24"/>
      <c r="BS469" s="24"/>
      <c r="BT469" s="43"/>
      <c r="BU469" s="43"/>
      <c r="BV469" s="43"/>
      <c r="BW469" s="43"/>
      <c r="BX469" s="43"/>
      <c r="BY469" s="43"/>
      <c r="BZ469" s="43"/>
      <c r="CA469" s="77"/>
    </row>
    <row r="470" spans="1:79" ht="12.75">
      <c r="A470" s="43"/>
      <c r="B470" s="43"/>
      <c r="C470" s="43"/>
      <c r="D470" s="43"/>
      <c r="E470" s="43"/>
      <c r="F470" s="43"/>
      <c r="G470" s="43"/>
      <c r="H470" s="43"/>
      <c r="I470" s="11"/>
      <c r="J470" s="43"/>
      <c r="K470" s="43"/>
      <c r="L470" s="43"/>
      <c r="P470" s="11"/>
      <c r="R470" s="156"/>
      <c r="T470" s="5"/>
      <c r="U470" s="5"/>
      <c r="AG470" s="100"/>
      <c r="AL470" s="2"/>
      <c r="AM470" s="7"/>
      <c r="AN470" s="43"/>
      <c r="BA470" s="7"/>
      <c r="BB470" s="7"/>
      <c r="BC470" s="7"/>
      <c r="BM470" s="24"/>
      <c r="BN470" s="24"/>
      <c r="BO470" s="24"/>
      <c r="BP470" s="24"/>
      <c r="BQ470" s="24"/>
      <c r="BR470" s="24"/>
      <c r="BS470" s="24"/>
      <c r="BT470" s="43"/>
      <c r="BU470" s="43"/>
      <c r="BV470" s="43"/>
      <c r="BW470" s="43"/>
      <c r="BX470" s="43"/>
      <c r="BY470" s="43"/>
      <c r="BZ470" s="43"/>
      <c r="CA470" s="77"/>
    </row>
    <row r="471" spans="1:79" ht="12.75">
      <c r="A471" s="43"/>
      <c r="B471" s="43"/>
      <c r="C471" s="43"/>
      <c r="D471" s="43"/>
      <c r="E471" s="43"/>
      <c r="F471" s="43"/>
      <c r="G471" s="43"/>
      <c r="H471" s="43"/>
      <c r="I471" s="11"/>
      <c r="J471" s="43"/>
      <c r="K471" s="43"/>
      <c r="L471" s="43"/>
      <c r="P471" s="11"/>
      <c r="R471" s="156"/>
      <c r="T471" s="5"/>
      <c r="U471" s="5"/>
      <c r="AG471" s="100"/>
      <c r="AL471" s="2"/>
      <c r="AM471" s="7"/>
      <c r="AN471" s="43"/>
      <c r="BA471" s="7"/>
      <c r="BB471" s="7"/>
      <c r="BC471" s="7"/>
      <c r="BM471" s="24"/>
      <c r="BN471" s="24"/>
      <c r="BO471" s="24"/>
      <c r="BP471" s="24"/>
      <c r="BQ471" s="24"/>
      <c r="BR471" s="24"/>
      <c r="BS471" s="24"/>
      <c r="BT471" s="43"/>
      <c r="BU471" s="43"/>
      <c r="BV471" s="43"/>
      <c r="BW471" s="43"/>
      <c r="BX471" s="43"/>
      <c r="BY471" s="43"/>
      <c r="BZ471" s="43"/>
      <c r="CA471" s="77"/>
    </row>
    <row r="472" spans="1:79" ht="12.75">
      <c r="A472" s="43"/>
      <c r="B472" s="43"/>
      <c r="C472" s="43"/>
      <c r="D472" s="43"/>
      <c r="E472" s="43"/>
      <c r="F472" s="43"/>
      <c r="G472" s="43"/>
      <c r="H472" s="43"/>
      <c r="I472" s="11"/>
      <c r="J472" s="43"/>
      <c r="K472" s="43"/>
      <c r="L472" s="43"/>
      <c r="P472" s="11"/>
      <c r="R472" s="156"/>
      <c r="T472" s="5"/>
      <c r="U472" s="5"/>
      <c r="AG472" s="100"/>
      <c r="AL472" s="2"/>
      <c r="AM472" s="7"/>
      <c r="AN472" s="43"/>
      <c r="BA472" s="7"/>
      <c r="BB472" s="7"/>
      <c r="BC472" s="7"/>
      <c r="BM472" s="24"/>
      <c r="BN472" s="24"/>
      <c r="BO472" s="24"/>
      <c r="BP472" s="24"/>
      <c r="BQ472" s="24"/>
      <c r="BR472" s="24"/>
      <c r="BS472" s="24"/>
      <c r="BT472" s="43"/>
      <c r="BU472" s="43"/>
      <c r="BV472" s="43"/>
      <c r="BW472" s="43"/>
      <c r="BX472" s="43"/>
      <c r="BY472" s="43"/>
      <c r="BZ472" s="43"/>
      <c r="CA472" s="77"/>
    </row>
    <row r="473" spans="1:79" ht="12.75">
      <c r="A473" s="43"/>
      <c r="B473" s="43"/>
      <c r="C473" s="43"/>
      <c r="D473" s="43"/>
      <c r="E473" s="43"/>
      <c r="F473" s="43"/>
      <c r="G473" s="43"/>
      <c r="H473" s="43"/>
      <c r="I473" s="11"/>
      <c r="J473" s="43"/>
      <c r="K473" s="43"/>
      <c r="L473" s="43"/>
      <c r="P473" s="11"/>
      <c r="R473" s="156"/>
      <c r="T473" s="5"/>
      <c r="U473" s="5"/>
      <c r="AG473" s="100"/>
      <c r="AL473" s="2"/>
      <c r="AM473" s="7"/>
      <c r="AN473" s="43"/>
      <c r="BA473" s="7"/>
      <c r="BB473" s="7"/>
      <c r="BC473" s="7"/>
      <c r="BM473" s="24"/>
      <c r="BN473" s="24"/>
      <c r="BO473" s="24"/>
      <c r="BP473" s="24"/>
      <c r="BQ473" s="24"/>
      <c r="BR473" s="24"/>
      <c r="BS473" s="24"/>
      <c r="BT473" s="43"/>
      <c r="BU473" s="43"/>
      <c r="BV473" s="43"/>
      <c r="BW473" s="43"/>
      <c r="BX473" s="43"/>
      <c r="BY473" s="43"/>
      <c r="BZ473" s="43"/>
      <c r="CA473" s="77"/>
    </row>
    <row r="474" spans="1:79" ht="12.75">
      <c r="A474" s="43"/>
      <c r="B474" s="43"/>
      <c r="C474" s="43"/>
      <c r="D474" s="43"/>
      <c r="E474" s="43"/>
      <c r="F474" s="43"/>
      <c r="G474" s="43"/>
      <c r="H474" s="43"/>
      <c r="I474" s="11"/>
      <c r="J474" s="43"/>
      <c r="K474" s="43"/>
      <c r="L474" s="43"/>
      <c r="P474" s="11"/>
      <c r="R474" s="156"/>
      <c r="T474" s="5"/>
      <c r="U474" s="5"/>
      <c r="AG474" s="100"/>
      <c r="AL474" s="2"/>
      <c r="AM474" s="7"/>
      <c r="AN474" s="43"/>
      <c r="BA474" s="7"/>
      <c r="BB474" s="7"/>
      <c r="BC474" s="7"/>
      <c r="BM474" s="24"/>
      <c r="BN474" s="24"/>
      <c r="BO474" s="24"/>
      <c r="BP474" s="24"/>
      <c r="BQ474" s="24"/>
      <c r="BR474" s="24"/>
      <c r="BS474" s="24"/>
      <c r="BT474" s="43"/>
      <c r="BU474" s="43"/>
      <c r="BV474" s="43"/>
      <c r="BW474" s="43"/>
      <c r="BX474" s="43"/>
      <c r="BY474" s="43"/>
      <c r="BZ474" s="43"/>
      <c r="CA474" s="77"/>
    </row>
    <row r="475" spans="1:79" ht="12.75">
      <c r="A475" s="43"/>
      <c r="B475" s="43"/>
      <c r="C475" s="43"/>
      <c r="D475" s="43"/>
      <c r="E475" s="43"/>
      <c r="F475" s="43"/>
      <c r="G475" s="43"/>
      <c r="H475" s="43"/>
      <c r="I475" s="11"/>
      <c r="J475" s="43"/>
      <c r="K475" s="43"/>
      <c r="L475" s="43"/>
      <c r="P475" s="11"/>
      <c r="R475" s="156"/>
      <c r="T475" s="5"/>
      <c r="U475" s="5"/>
      <c r="AG475" s="100"/>
      <c r="AL475" s="2"/>
      <c r="AM475" s="7"/>
      <c r="AN475" s="43"/>
      <c r="BA475" s="7"/>
      <c r="BB475" s="7"/>
      <c r="BC475" s="7"/>
      <c r="BT475" s="43"/>
      <c r="BU475" s="43"/>
      <c r="BV475" s="43"/>
      <c r="BW475" s="43"/>
      <c r="BX475" s="43"/>
      <c r="BY475" s="43"/>
      <c r="BZ475" s="43"/>
      <c r="CA475" s="77"/>
    </row>
    <row r="476" spans="1:79" ht="12.75">
      <c r="A476" s="43"/>
      <c r="B476" s="43"/>
      <c r="C476" s="43"/>
      <c r="D476" s="43"/>
      <c r="E476" s="43"/>
      <c r="F476" s="43"/>
      <c r="G476" s="43"/>
      <c r="H476" s="43"/>
      <c r="I476" s="11"/>
      <c r="J476" s="43"/>
      <c r="K476" s="43"/>
      <c r="L476" s="43"/>
      <c r="P476" s="11"/>
      <c r="R476" s="156"/>
      <c r="T476" s="5"/>
      <c r="U476" s="5"/>
      <c r="AG476" s="100"/>
      <c r="AL476" s="2"/>
      <c r="AM476" s="7"/>
      <c r="AN476" s="43"/>
      <c r="BA476" s="7"/>
      <c r="BB476" s="7"/>
      <c r="BC476" s="7"/>
      <c r="BT476" s="43"/>
      <c r="BU476" s="43"/>
      <c r="BV476" s="43"/>
      <c r="BW476" s="43"/>
      <c r="BX476" s="43"/>
      <c r="BY476" s="43"/>
      <c r="BZ476" s="43"/>
      <c r="CA476" s="77"/>
    </row>
    <row r="477" spans="1:79" ht="12.75">
      <c r="A477" s="43"/>
      <c r="B477" s="43"/>
      <c r="C477" s="43"/>
      <c r="D477" s="43"/>
      <c r="E477" s="43"/>
      <c r="F477" s="43"/>
      <c r="G477" s="43"/>
      <c r="H477" s="43"/>
      <c r="I477" s="11"/>
      <c r="J477" s="43"/>
      <c r="K477" s="43"/>
      <c r="L477" s="43"/>
      <c r="P477" s="11"/>
      <c r="R477" s="156"/>
      <c r="T477" s="5"/>
      <c r="U477" s="5"/>
      <c r="AG477" s="100"/>
      <c r="AL477" s="2"/>
      <c r="AM477" s="7"/>
      <c r="AN477" s="43"/>
      <c r="BA477" s="7"/>
      <c r="BB477" s="7"/>
      <c r="BC477" s="7"/>
      <c r="BT477" s="43"/>
      <c r="BU477" s="43"/>
      <c r="BV477" s="43"/>
      <c r="BW477" s="43"/>
      <c r="BX477" s="43"/>
      <c r="BY477" s="43"/>
      <c r="BZ477" s="43"/>
      <c r="CA477" s="77"/>
    </row>
    <row r="478" spans="1:79" ht="12.75">
      <c r="A478" s="43"/>
      <c r="B478" s="43"/>
      <c r="C478" s="43"/>
      <c r="D478" s="43"/>
      <c r="E478" s="43"/>
      <c r="F478" s="43"/>
      <c r="G478" s="43"/>
      <c r="H478" s="43"/>
      <c r="I478" s="11"/>
      <c r="J478" s="43"/>
      <c r="K478" s="43"/>
      <c r="L478" s="43"/>
      <c r="P478" s="11"/>
      <c r="R478" s="156"/>
      <c r="T478" s="5"/>
      <c r="U478" s="5"/>
      <c r="AG478" s="100"/>
      <c r="AL478" s="2"/>
      <c r="AM478" s="7"/>
      <c r="AN478" s="43"/>
      <c r="BA478" s="7"/>
      <c r="BB478" s="7"/>
      <c r="BC478" s="7"/>
      <c r="BT478" s="43"/>
      <c r="BU478" s="43"/>
      <c r="BV478" s="43"/>
      <c r="BW478" s="43"/>
      <c r="BX478" s="43"/>
      <c r="BY478" s="43"/>
      <c r="BZ478" s="43"/>
      <c r="CA478" s="77"/>
    </row>
    <row r="479" spans="1:79" ht="12.75">
      <c r="A479" s="43"/>
      <c r="B479" s="43"/>
      <c r="C479" s="43"/>
      <c r="D479" s="43"/>
      <c r="E479" s="43"/>
      <c r="F479" s="43"/>
      <c r="G479" s="43"/>
      <c r="H479" s="43"/>
      <c r="I479" s="11"/>
      <c r="J479" s="43"/>
      <c r="K479" s="43"/>
      <c r="L479" s="43"/>
      <c r="P479" s="11"/>
      <c r="R479" s="156"/>
      <c r="T479" s="5"/>
      <c r="U479" s="5"/>
      <c r="AG479" s="100"/>
      <c r="AL479" s="2"/>
      <c r="AM479" s="7"/>
      <c r="AN479" s="43"/>
      <c r="BA479" s="7"/>
      <c r="BB479" s="7"/>
      <c r="BC479" s="7"/>
      <c r="BT479" s="43"/>
      <c r="BU479" s="43"/>
      <c r="BV479" s="43"/>
      <c r="BW479" s="43"/>
      <c r="BX479" s="43"/>
      <c r="BY479" s="43"/>
      <c r="BZ479" s="43"/>
      <c r="CA479" s="77"/>
    </row>
    <row r="480" spans="1:79" ht="12.75">
      <c r="A480" s="43"/>
      <c r="B480" s="43"/>
      <c r="C480" s="43"/>
      <c r="D480" s="43"/>
      <c r="E480" s="43"/>
      <c r="F480" s="43"/>
      <c r="G480" s="43"/>
      <c r="H480" s="43"/>
      <c r="I480" s="11"/>
      <c r="J480" s="43"/>
      <c r="K480" s="43"/>
      <c r="L480" s="43"/>
      <c r="P480" s="11"/>
      <c r="R480" s="156"/>
      <c r="T480" s="5"/>
      <c r="U480" s="5"/>
      <c r="AG480" s="100"/>
      <c r="AL480" s="2"/>
      <c r="AM480" s="7"/>
      <c r="AN480" s="43"/>
      <c r="BA480" s="7"/>
      <c r="BB480" s="7"/>
      <c r="BC480" s="7"/>
      <c r="BT480" s="43"/>
      <c r="BU480" s="43"/>
      <c r="BV480" s="43"/>
      <c r="BW480" s="43"/>
      <c r="BX480" s="43"/>
      <c r="BY480" s="43"/>
      <c r="BZ480" s="43"/>
      <c r="CA480" s="43"/>
    </row>
    <row r="481" spans="1:79" ht="12.75">
      <c r="A481" s="43"/>
      <c r="B481" s="43"/>
      <c r="C481" s="43"/>
      <c r="D481" s="43"/>
      <c r="E481" s="43"/>
      <c r="F481" s="43"/>
      <c r="G481" s="43"/>
      <c r="H481" s="43"/>
      <c r="I481" s="11"/>
      <c r="J481" s="43"/>
      <c r="K481" s="43"/>
      <c r="L481" s="43"/>
      <c r="P481" s="11"/>
      <c r="R481" s="156"/>
      <c r="T481" s="5"/>
      <c r="U481" s="5"/>
      <c r="AG481" s="100"/>
      <c r="AL481" s="2"/>
      <c r="AM481" s="7"/>
      <c r="AN481" s="43"/>
      <c r="BA481" s="7"/>
      <c r="BB481" s="7"/>
      <c r="BC481" s="7"/>
      <c r="BT481" s="43"/>
      <c r="BU481" s="43"/>
      <c r="BV481" s="43"/>
      <c r="BW481" s="43"/>
      <c r="BX481" s="43"/>
      <c r="BY481" s="43"/>
      <c r="BZ481" s="43"/>
      <c r="CA481" s="43"/>
    </row>
    <row r="482" spans="1:79" ht="12.75">
      <c r="A482" s="43"/>
      <c r="B482" s="43"/>
      <c r="C482" s="43"/>
      <c r="D482" s="43"/>
      <c r="E482" s="43"/>
      <c r="F482" s="43"/>
      <c r="G482" s="43"/>
      <c r="H482" s="43"/>
      <c r="I482" s="11"/>
      <c r="J482" s="43"/>
      <c r="K482" s="43"/>
      <c r="L482" s="43"/>
      <c r="P482" s="11"/>
      <c r="R482" s="156"/>
      <c r="T482" s="5"/>
      <c r="U482" s="5"/>
      <c r="AG482" s="100"/>
      <c r="AL482" s="2"/>
      <c r="AM482" s="7"/>
      <c r="AN482" s="43"/>
      <c r="BA482" s="7"/>
      <c r="BB482" s="7"/>
      <c r="BC482" s="7"/>
      <c r="BT482" s="43"/>
      <c r="BU482" s="43"/>
      <c r="BV482" s="43"/>
      <c r="BW482" s="43"/>
      <c r="BX482" s="43"/>
      <c r="BY482" s="43"/>
      <c r="BZ482" s="43"/>
      <c r="CA482" s="43"/>
    </row>
    <row r="483" spans="1:79" ht="12.75">
      <c r="A483" s="43"/>
      <c r="B483" s="43"/>
      <c r="C483" s="43"/>
      <c r="D483" s="43"/>
      <c r="E483" s="43"/>
      <c r="F483" s="43"/>
      <c r="G483" s="43"/>
      <c r="H483" s="43"/>
      <c r="I483" s="11"/>
      <c r="J483" s="43"/>
      <c r="K483" s="43"/>
      <c r="L483" s="43"/>
      <c r="P483" s="11"/>
      <c r="R483" s="156"/>
      <c r="T483" s="5"/>
      <c r="U483" s="5"/>
      <c r="AG483" s="100"/>
      <c r="AL483" s="2"/>
      <c r="AM483" s="7"/>
      <c r="AN483" s="43"/>
      <c r="BA483" s="7"/>
      <c r="BB483" s="7"/>
      <c r="BC483" s="7"/>
      <c r="BT483" s="43"/>
      <c r="BU483" s="43"/>
      <c r="BV483" s="43"/>
      <c r="BW483" s="43"/>
      <c r="BX483" s="43"/>
      <c r="BY483" s="43"/>
      <c r="BZ483" s="43"/>
      <c r="CA483" s="43"/>
    </row>
    <row r="484" spans="1:79" ht="12.75">
      <c r="A484" s="43"/>
      <c r="B484" s="43"/>
      <c r="C484" s="43"/>
      <c r="D484" s="43"/>
      <c r="E484" s="43"/>
      <c r="F484" s="43"/>
      <c r="G484" s="43"/>
      <c r="H484" s="43"/>
      <c r="I484" s="11"/>
      <c r="J484" s="43"/>
      <c r="K484" s="43"/>
      <c r="L484" s="43"/>
      <c r="P484" s="11"/>
      <c r="R484" s="156"/>
      <c r="T484" s="5"/>
      <c r="U484" s="5"/>
      <c r="AG484" s="100"/>
      <c r="AL484" s="2"/>
      <c r="AM484" s="7"/>
      <c r="AN484" s="43"/>
      <c r="BA484" s="7"/>
      <c r="BB484" s="7"/>
      <c r="BC484" s="7"/>
      <c r="BT484" s="43"/>
      <c r="BU484" s="43"/>
      <c r="BV484" s="43"/>
      <c r="BW484" s="43"/>
      <c r="BX484" s="43"/>
      <c r="BY484" s="43"/>
      <c r="BZ484" s="43"/>
      <c r="CA484" s="43"/>
    </row>
    <row r="485" spans="1:79" ht="12.75">
      <c r="A485" s="43"/>
      <c r="B485" s="43"/>
      <c r="C485" s="43"/>
      <c r="D485" s="43"/>
      <c r="E485" s="43"/>
      <c r="F485" s="43"/>
      <c r="G485" s="43"/>
      <c r="H485" s="43"/>
      <c r="I485" s="11"/>
      <c r="J485" s="43"/>
      <c r="K485" s="43"/>
      <c r="L485" s="43"/>
      <c r="P485" s="11"/>
      <c r="R485" s="156"/>
      <c r="T485" s="5"/>
      <c r="U485" s="5"/>
      <c r="AG485" s="100"/>
      <c r="AL485" s="2"/>
      <c r="AM485" s="7"/>
      <c r="AN485" s="43"/>
      <c r="BA485" s="7"/>
      <c r="BB485" s="7"/>
      <c r="BC485" s="7"/>
      <c r="BT485" s="43"/>
      <c r="BU485" s="43"/>
      <c r="BV485" s="43"/>
      <c r="BW485" s="43"/>
      <c r="BX485" s="43"/>
      <c r="BY485" s="43"/>
      <c r="BZ485" s="43"/>
      <c r="CA485" s="43"/>
    </row>
    <row r="486" spans="1:79" ht="12.75">
      <c r="A486" s="43"/>
      <c r="B486" s="43"/>
      <c r="C486" s="43"/>
      <c r="D486" s="43"/>
      <c r="E486" s="43"/>
      <c r="F486" s="43"/>
      <c r="G486" s="43"/>
      <c r="H486" s="43"/>
      <c r="I486" s="11"/>
      <c r="J486" s="43"/>
      <c r="K486" s="43"/>
      <c r="L486" s="43"/>
      <c r="P486" s="11"/>
      <c r="R486" s="156"/>
      <c r="T486" s="5"/>
      <c r="U486" s="5"/>
      <c r="AG486" s="100"/>
      <c r="AL486" s="2"/>
      <c r="AM486" s="7"/>
      <c r="AN486" s="43"/>
      <c r="BA486" s="7"/>
      <c r="BB486" s="7"/>
      <c r="BC486" s="7"/>
      <c r="BT486" s="43"/>
      <c r="BU486" s="43"/>
      <c r="BV486" s="43"/>
      <c r="BW486" s="43"/>
      <c r="BX486" s="43"/>
      <c r="BY486" s="43"/>
      <c r="BZ486" s="43"/>
      <c r="CA486" s="43"/>
    </row>
    <row r="487" spans="1:79" ht="12.75">
      <c r="A487" s="43"/>
      <c r="B487" s="43"/>
      <c r="C487" s="43"/>
      <c r="D487" s="43"/>
      <c r="E487" s="43"/>
      <c r="F487" s="43"/>
      <c r="G487" s="43"/>
      <c r="H487" s="43"/>
      <c r="I487" s="11"/>
      <c r="J487" s="43"/>
      <c r="K487" s="43"/>
      <c r="L487" s="43"/>
      <c r="P487" s="11"/>
      <c r="R487" s="156"/>
      <c r="T487" s="5"/>
      <c r="U487" s="5"/>
      <c r="AG487" s="100"/>
      <c r="AL487" s="2"/>
      <c r="AM487" s="7"/>
      <c r="AN487" s="43"/>
      <c r="BA487" s="7"/>
      <c r="BB487" s="7"/>
      <c r="BC487" s="7"/>
      <c r="BT487" s="43"/>
      <c r="BU487" s="43"/>
      <c r="BV487" s="43"/>
      <c r="BW487" s="43"/>
      <c r="BX487" s="43"/>
      <c r="BY487" s="43"/>
      <c r="BZ487" s="43"/>
      <c r="CA487" s="43"/>
    </row>
    <row r="488" spans="1:79" ht="12.75">
      <c r="A488" s="43"/>
      <c r="B488" s="43"/>
      <c r="C488" s="43"/>
      <c r="D488" s="43"/>
      <c r="E488" s="43"/>
      <c r="F488" s="43"/>
      <c r="G488" s="43"/>
      <c r="H488" s="43"/>
      <c r="I488" s="11"/>
      <c r="J488" s="43"/>
      <c r="K488" s="43"/>
      <c r="L488" s="43"/>
      <c r="P488" s="11"/>
      <c r="R488" s="156"/>
      <c r="T488" s="5"/>
      <c r="U488" s="5"/>
      <c r="AG488" s="100"/>
      <c r="AL488" s="2"/>
      <c r="AM488" s="7"/>
      <c r="AN488" s="43"/>
      <c r="BA488" s="7"/>
      <c r="BB488" s="7"/>
      <c r="BC488" s="7"/>
      <c r="BT488" s="43"/>
      <c r="BU488" s="43"/>
      <c r="BV488" s="43"/>
      <c r="BW488" s="43"/>
      <c r="BX488" s="43"/>
      <c r="BY488" s="43"/>
      <c r="BZ488" s="43"/>
      <c r="CA488" s="43"/>
    </row>
    <row r="489" spans="1:79" ht="12.75">
      <c r="A489" s="43"/>
      <c r="B489" s="43"/>
      <c r="C489" s="43"/>
      <c r="D489" s="43"/>
      <c r="E489" s="43"/>
      <c r="F489" s="43"/>
      <c r="G489" s="43"/>
      <c r="H489" s="43"/>
      <c r="I489" s="11"/>
      <c r="J489" s="43"/>
      <c r="K489" s="43"/>
      <c r="L489" s="43"/>
      <c r="P489" s="11"/>
      <c r="R489" s="156"/>
      <c r="T489" s="5"/>
      <c r="U489" s="5"/>
      <c r="AG489" s="100"/>
      <c r="AL489" s="2"/>
      <c r="AM489" s="7"/>
      <c r="AN489" s="43"/>
      <c r="BA489" s="7"/>
      <c r="BB489" s="7"/>
      <c r="BC489" s="7"/>
      <c r="BT489" s="43"/>
      <c r="BU489" s="43"/>
      <c r="BV489" s="43"/>
      <c r="BW489" s="43"/>
      <c r="BX489" s="43"/>
      <c r="BY489" s="43"/>
      <c r="BZ489" s="43"/>
      <c r="CA489" s="43"/>
    </row>
    <row r="490" spans="1:79" ht="12.75">
      <c r="A490" s="43"/>
      <c r="B490" s="43"/>
      <c r="C490" s="43"/>
      <c r="D490" s="43"/>
      <c r="E490" s="43"/>
      <c r="F490" s="43"/>
      <c r="G490" s="43"/>
      <c r="H490" s="43"/>
      <c r="I490" s="11"/>
      <c r="J490" s="43"/>
      <c r="K490" s="43"/>
      <c r="L490" s="43"/>
      <c r="P490" s="11"/>
      <c r="R490" s="156"/>
      <c r="T490" s="5"/>
      <c r="U490" s="5"/>
      <c r="AG490" s="100"/>
      <c r="AL490" s="2"/>
      <c r="AM490" s="7"/>
      <c r="AN490" s="43"/>
      <c r="BA490" s="7"/>
      <c r="BB490" s="7"/>
      <c r="BC490" s="7"/>
      <c r="BT490" s="43"/>
      <c r="BU490" s="43"/>
      <c r="BV490" s="43"/>
      <c r="BW490" s="43"/>
      <c r="BX490" s="43"/>
      <c r="BY490" s="43"/>
      <c r="BZ490" s="43"/>
      <c r="CA490" s="43"/>
    </row>
    <row r="491" spans="1:79" ht="12.75">
      <c r="A491" s="43"/>
      <c r="B491" s="43"/>
      <c r="C491" s="43"/>
      <c r="D491" s="43"/>
      <c r="E491" s="43"/>
      <c r="F491" s="43"/>
      <c r="G491" s="43"/>
      <c r="H491" s="43"/>
      <c r="I491" s="11"/>
      <c r="J491" s="43"/>
      <c r="K491" s="43"/>
      <c r="L491" s="43"/>
      <c r="P491" s="11"/>
      <c r="R491" s="156"/>
      <c r="T491" s="5"/>
      <c r="U491" s="5"/>
      <c r="AG491" s="100"/>
      <c r="AL491" s="2"/>
      <c r="AM491" s="7"/>
      <c r="AN491" s="43"/>
      <c r="BA491" s="7"/>
      <c r="BB491" s="7"/>
      <c r="BC491" s="7"/>
      <c r="BT491" s="43"/>
      <c r="BU491" s="43"/>
      <c r="BV491" s="43"/>
      <c r="BW491" s="43"/>
      <c r="BX491" s="43"/>
      <c r="BY491" s="43"/>
      <c r="BZ491" s="43"/>
      <c r="CA491" s="43"/>
    </row>
    <row r="492" spans="1:79" ht="12.75">
      <c r="A492" s="43"/>
      <c r="B492" s="43"/>
      <c r="C492" s="43"/>
      <c r="D492" s="43"/>
      <c r="E492" s="43"/>
      <c r="F492" s="43"/>
      <c r="G492" s="43"/>
      <c r="H492" s="43"/>
      <c r="I492" s="11"/>
      <c r="J492" s="43"/>
      <c r="K492" s="43"/>
      <c r="L492" s="43"/>
      <c r="P492" s="11"/>
      <c r="R492" s="156"/>
      <c r="T492" s="5"/>
      <c r="U492" s="5"/>
      <c r="AG492" s="100"/>
      <c r="AL492" s="2"/>
      <c r="AM492" s="7"/>
      <c r="AN492" s="43"/>
      <c r="BA492" s="7"/>
      <c r="BB492" s="7"/>
      <c r="BC492" s="7"/>
      <c r="BT492" s="43"/>
      <c r="BU492" s="43"/>
      <c r="BV492" s="43"/>
      <c r="BW492" s="43"/>
      <c r="BX492" s="43"/>
      <c r="BY492" s="43"/>
      <c r="BZ492" s="43"/>
      <c r="CA492" s="43"/>
    </row>
    <row r="493" spans="1:79" ht="12.75">
      <c r="A493" s="43"/>
      <c r="B493" s="43"/>
      <c r="C493" s="43"/>
      <c r="D493" s="43"/>
      <c r="E493" s="43"/>
      <c r="F493" s="43"/>
      <c r="G493" s="43"/>
      <c r="H493" s="43"/>
      <c r="I493" s="11"/>
      <c r="J493" s="43"/>
      <c r="K493" s="43"/>
      <c r="L493" s="43"/>
      <c r="P493" s="11"/>
      <c r="R493" s="156"/>
      <c r="T493" s="5"/>
      <c r="U493" s="5"/>
      <c r="AG493" s="100"/>
      <c r="AL493" s="2"/>
      <c r="AM493" s="7"/>
      <c r="AN493" s="43"/>
      <c r="BA493" s="7"/>
      <c r="BB493" s="7"/>
      <c r="BC493" s="7"/>
      <c r="BT493" s="43"/>
      <c r="BU493" s="43"/>
      <c r="BV493" s="43"/>
      <c r="BW493" s="43"/>
      <c r="BX493" s="43"/>
      <c r="BY493" s="43"/>
      <c r="BZ493" s="43"/>
      <c r="CA493" s="43"/>
    </row>
    <row r="494" spans="1:79" ht="12.75">
      <c r="A494" s="43"/>
      <c r="B494" s="43"/>
      <c r="C494" s="43"/>
      <c r="D494" s="43"/>
      <c r="E494" s="43"/>
      <c r="F494" s="43"/>
      <c r="G494" s="43"/>
      <c r="H494" s="43"/>
      <c r="I494" s="11"/>
      <c r="J494" s="43"/>
      <c r="K494" s="43"/>
      <c r="L494" s="43"/>
      <c r="P494" s="11"/>
      <c r="R494" s="156"/>
      <c r="T494" s="5"/>
      <c r="U494" s="5"/>
      <c r="AG494" s="100"/>
      <c r="AL494" s="2"/>
      <c r="AM494" s="7"/>
      <c r="AN494" s="43"/>
      <c r="BA494" s="7"/>
      <c r="BB494" s="7"/>
      <c r="BC494" s="7"/>
      <c r="BT494" s="43"/>
      <c r="BU494" s="43"/>
      <c r="BV494" s="43"/>
      <c r="BW494" s="43"/>
      <c r="BX494" s="43"/>
      <c r="BY494" s="43"/>
      <c r="BZ494" s="43"/>
      <c r="CA494" s="43"/>
    </row>
    <row r="495" spans="1:79" ht="12.75">
      <c r="A495" s="43"/>
      <c r="B495" s="43"/>
      <c r="C495" s="43"/>
      <c r="D495" s="43"/>
      <c r="E495" s="43"/>
      <c r="F495" s="43"/>
      <c r="G495" s="43"/>
      <c r="H495" s="43"/>
      <c r="I495" s="11"/>
      <c r="J495" s="43"/>
      <c r="K495" s="43"/>
      <c r="L495" s="43"/>
      <c r="P495" s="11"/>
      <c r="R495" s="156"/>
      <c r="T495" s="5"/>
      <c r="U495" s="5"/>
      <c r="AG495" s="100"/>
      <c r="AL495" s="2"/>
      <c r="AM495" s="7"/>
      <c r="AN495" s="43"/>
      <c r="BA495" s="7"/>
      <c r="BB495" s="7"/>
      <c r="BC495" s="7"/>
      <c r="BT495" s="43"/>
      <c r="BU495" s="43"/>
      <c r="BV495" s="43"/>
      <c r="BW495" s="43"/>
      <c r="BX495" s="43"/>
      <c r="BY495" s="43"/>
      <c r="BZ495" s="43"/>
      <c r="CA495" s="43"/>
    </row>
    <row r="496" spans="1:79" ht="12.75">
      <c r="A496" s="43"/>
      <c r="B496" s="43"/>
      <c r="C496" s="43"/>
      <c r="D496" s="43"/>
      <c r="E496" s="43"/>
      <c r="F496" s="43"/>
      <c r="G496" s="43"/>
      <c r="H496" s="43"/>
      <c r="I496" s="11"/>
      <c r="J496" s="43"/>
      <c r="K496" s="43"/>
      <c r="L496" s="43"/>
      <c r="P496" s="11"/>
      <c r="R496" s="156"/>
      <c r="T496" s="5"/>
      <c r="U496" s="5"/>
      <c r="AG496" s="100"/>
      <c r="AL496" s="2"/>
      <c r="AM496" s="7"/>
      <c r="AN496" s="43"/>
      <c r="BA496" s="7"/>
      <c r="BB496" s="7"/>
      <c r="BC496" s="7"/>
      <c r="BT496" s="43"/>
      <c r="BU496" s="43"/>
      <c r="BV496" s="43"/>
      <c r="BW496" s="43"/>
      <c r="BX496" s="43"/>
      <c r="BY496" s="43"/>
      <c r="BZ496" s="43"/>
      <c r="CA496" s="43"/>
    </row>
    <row r="497" spans="1:79" ht="12.75">
      <c r="A497" s="43"/>
      <c r="B497" s="43"/>
      <c r="C497" s="43"/>
      <c r="D497" s="43"/>
      <c r="E497" s="43"/>
      <c r="F497" s="43"/>
      <c r="G497" s="43"/>
      <c r="H497" s="43"/>
      <c r="I497" s="11"/>
      <c r="J497" s="43"/>
      <c r="K497" s="43"/>
      <c r="L497" s="43"/>
      <c r="P497" s="11"/>
      <c r="R497" s="156"/>
      <c r="T497" s="5"/>
      <c r="U497" s="5"/>
      <c r="AG497" s="100"/>
      <c r="AL497" s="2"/>
      <c r="AM497" s="7"/>
      <c r="AN497" s="43"/>
      <c r="BA497" s="7"/>
      <c r="BB497" s="7"/>
      <c r="BC497" s="7"/>
      <c r="BT497" s="43"/>
      <c r="BU497" s="43"/>
      <c r="BV497" s="43"/>
      <c r="BW497" s="43"/>
      <c r="BX497" s="43"/>
      <c r="BY497" s="43"/>
      <c r="BZ497" s="43"/>
      <c r="CA497" s="43"/>
    </row>
    <row r="498" spans="1:79" ht="12.75">
      <c r="A498" s="43"/>
      <c r="B498" s="43"/>
      <c r="C498" s="43"/>
      <c r="D498" s="43"/>
      <c r="E498" s="43"/>
      <c r="F498" s="43"/>
      <c r="G498" s="43"/>
      <c r="H498" s="43"/>
      <c r="I498" s="11"/>
      <c r="J498" s="43"/>
      <c r="K498" s="43"/>
      <c r="L498" s="43"/>
      <c r="P498" s="11"/>
      <c r="R498" s="156"/>
      <c r="T498" s="5"/>
      <c r="U498" s="5"/>
      <c r="AG498" s="100"/>
      <c r="AL498" s="2"/>
      <c r="AM498" s="7"/>
      <c r="AN498" s="43"/>
      <c r="BA498" s="7"/>
      <c r="BB498" s="7"/>
      <c r="BC498" s="7"/>
      <c r="BT498" s="43"/>
      <c r="BU498" s="43"/>
      <c r="BV498" s="43"/>
      <c r="BW498" s="43"/>
      <c r="BX498" s="43"/>
      <c r="BY498" s="43"/>
      <c r="BZ498" s="43"/>
      <c r="CA498" s="43"/>
    </row>
    <row r="499" spans="1:79" ht="12.75">
      <c r="A499" s="43"/>
      <c r="B499" s="43"/>
      <c r="C499" s="43"/>
      <c r="D499" s="43"/>
      <c r="E499" s="43"/>
      <c r="F499" s="43"/>
      <c r="G499" s="43"/>
      <c r="H499" s="43"/>
      <c r="I499" s="11"/>
      <c r="J499" s="43"/>
      <c r="K499" s="43"/>
      <c r="L499" s="43"/>
      <c r="P499" s="11"/>
      <c r="R499" s="156"/>
      <c r="T499" s="5"/>
      <c r="U499" s="5"/>
      <c r="AG499" s="100"/>
      <c r="AL499" s="2"/>
      <c r="AM499" s="7"/>
      <c r="AN499" s="43"/>
      <c r="BA499" s="7"/>
      <c r="BB499" s="7"/>
      <c r="BC499" s="7"/>
      <c r="BT499" s="43"/>
      <c r="BU499" s="43"/>
      <c r="BV499" s="43"/>
      <c r="BW499" s="43"/>
      <c r="BX499" s="43"/>
      <c r="BY499" s="43"/>
      <c r="BZ499" s="43"/>
      <c r="CA499" s="43"/>
    </row>
    <row r="500" spans="1:79" ht="12.75">
      <c r="A500" s="43"/>
      <c r="B500" s="43"/>
      <c r="C500" s="43"/>
      <c r="D500" s="43"/>
      <c r="E500" s="43"/>
      <c r="F500" s="43"/>
      <c r="G500" s="43"/>
      <c r="H500" s="43"/>
      <c r="I500" s="11"/>
      <c r="J500" s="43"/>
      <c r="K500" s="43"/>
      <c r="L500" s="43"/>
      <c r="P500" s="11"/>
      <c r="R500" s="156"/>
      <c r="T500" s="5"/>
      <c r="U500" s="5"/>
      <c r="AG500" s="100"/>
      <c r="AL500" s="2"/>
      <c r="AM500" s="7"/>
      <c r="AN500" s="43"/>
      <c r="BA500" s="7"/>
      <c r="BB500" s="7"/>
      <c r="BC500" s="7"/>
      <c r="BT500" s="43"/>
      <c r="BU500" s="43"/>
      <c r="BV500" s="43"/>
      <c r="BW500" s="43"/>
      <c r="BX500" s="43"/>
      <c r="BY500" s="43"/>
      <c r="BZ500" s="43"/>
      <c r="CA500" s="43"/>
    </row>
    <row r="501" spans="1:79" ht="12.75">
      <c r="A501" s="43"/>
      <c r="B501" s="43"/>
      <c r="C501" s="43"/>
      <c r="D501" s="43"/>
      <c r="E501" s="43"/>
      <c r="F501" s="43"/>
      <c r="G501" s="43"/>
      <c r="H501" s="43"/>
      <c r="I501" s="11"/>
      <c r="J501" s="43"/>
      <c r="K501" s="43"/>
      <c r="L501" s="43"/>
      <c r="P501" s="11"/>
      <c r="R501" s="156"/>
      <c r="T501" s="5"/>
      <c r="U501" s="5"/>
      <c r="AG501" s="100"/>
      <c r="AL501" s="2"/>
      <c r="AM501" s="7"/>
      <c r="AN501" s="43"/>
      <c r="BA501" s="7"/>
      <c r="BB501" s="7"/>
      <c r="BC501" s="7"/>
      <c r="BT501" s="43"/>
      <c r="BU501" s="43"/>
      <c r="BV501" s="43"/>
      <c r="BW501" s="43"/>
      <c r="BX501" s="43"/>
      <c r="BY501" s="43"/>
      <c r="BZ501" s="43"/>
      <c r="CA501" s="43"/>
    </row>
    <row r="502" spans="1:79" ht="12.75">
      <c r="A502" s="43"/>
      <c r="B502" s="43"/>
      <c r="C502" s="43"/>
      <c r="D502" s="43"/>
      <c r="E502" s="43"/>
      <c r="F502" s="43"/>
      <c r="G502" s="43"/>
      <c r="H502" s="43"/>
      <c r="I502" s="11"/>
      <c r="J502" s="43"/>
      <c r="K502" s="43"/>
      <c r="L502" s="43"/>
      <c r="P502" s="11"/>
      <c r="R502" s="156"/>
      <c r="T502" s="5"/>
      <c r="U502" s="5"/>
      <c r="AG502" s="100"/>
      <c r="AL502" s="2"/>
      <c r="AM502" s="7"/>
      <c r="AN502" s="43"/>
      <c r="BA502" s="7"/>
      <c r="BB502" s="7"/>
      <c r="BC502" s="7"/>
      <c r="BT502" s="43"/>
      <c r="BU502" s="43"/>
      <c r="BV502" s="43"/>
      <c r="BW502" s="43"/>
      <c r="BX502" s="43"/>
      <c r="BY502" s="43"/>
      <c r="BZ502" s="43"/>
      <c r="CA502" s="43"/>
    </row>
    <row r="503" spans="1:79" ht="12.75">
      <c r="A503" s="43"/>
      <c r="B503" s="43"/>
      <c r="C503" s="43"/>
      <c r="D503" s="43"/>
      <c r="E503" s="43"/>
      <c r="F503" s="43"/>
      <c r="G503" s="43"/>
      <c r="H503" s="43"/>
      <c r="I503" s="11"/>
      <c r="J503" s="43"/>
      <c r="K503" s="43"/>
      <c r="L503" s="43"/>
      <c r="P503" s="11"/>
      <c r="R503" s="156"/>
      <c r="T503" s="5"/>
      <c r="U503" s="5"/>
      <c r="AG503" s="100"/>
      <c r="AL503" s="2"/>
      <c r="AM503" s="7"/>
      <c r="AN503" s="43"/>
      <c r="BA503" s="7"/>
      <c r="BB503" s="7"/>
      <c r="BC503" s="7"/>
      <c r="BT503" s="43"/>
      <c r="BU503" s="43"/>
      <c r="BV503" s="43"/>
      <c r="BW503" s="43"/>
      <c r="BX503" s="43"/>
      <c r="BY503" s="43"/>
      <c r="BZ503" s="43"/>
      <c r="CA503" s="43"/>
    </row>
    <row r="504" spans="1:79" ht="12.75">
      <c r="A504" s="43"/>
      <c r="B504" s="43"/>
      <c r="C504" s="43"/>
      <c r="D504" s="43"/>
      <c r="E504" s="43"/>
      <c r="F504" s="43"/>
      <c r="G504" s="43"/>
      <c r="H504" s="43"/>
      <c r="I504" s="11"/>
      <c r="J504" s="43"/>
      <c r="K504" s="43"/>
      <c r="L504" s="43"/>
      <c r="P504" s="11"/>
      <c r="R504" s="156"/>
      <c r="T504" s="5"/>
      <c r="U504" s="5"/>
      <c r="AG504" s="100"/>
      <c r="AL504" s="2"/>
      <c r="AM504" s="7"/>
      <c r="AN504" s="43"/>
      <c r="BA504" s="7"/>
      <c r="BB504" s="7"/>
      <c r="BC504" s="7"/>
      <c r="BT504" s="43"/>
      <c r="BU504" s="43"/>
      <c r="BV504" s="43"/>
      <c r="BW504" s="43"/>
      <c r="BX504" s="43"/>
      <c r="BY504" s="43"/>
      <c r="BZ504" s="43"/>
      <c r="CA504" s="43"/>
    </row>
    <row r="505" spans="1:79" ht="12.75">
      <c r="A505" s="43"/>
      <c r="B505" s="43"/>
      <c r="C505" s="43"/>
      <c r="D505" s="43"/>
      <c r="E505" s="43"/>
      <c r="F505" s="43"/>
      <c r="G505" s="43"/>
      <c r="H505" s="43"/>
      <c r="I505" s="11"/>
      <c r="J505" s="43"/>
      <c r="K505" s="43"/>
      <c r="L505" s="43"/>
      <c r="P505" s="11"/>
      <c r="R505" s="156"/>
      <c r="T505" s="5"/>
      <c r="U505" s="5"/>
      <c r="AG505" s="100"/>
      <c r="AL505" s="2"/>
      <c r="AM505" s="7"/>
      <c r="AN505" s="43"/>
      <c r="BA505" s="7"/>
      <c r="BB505" s="7"/>
      <c r="BC505" s="7"/>
      <c r="BT505" s="43"/>
      <c r="BU505" s="43"/>
      <c r="BV505" s="43"/>
      <c r="BW505" s="43"/>
      <c r="BX505" s="43"/>
      <c r="BY505" s="43"/>
      <c r="BZ505" s="43"/>
      <c r="CA505" s="43"/>
    </row>
    <row r="506" spans="1:79" ht="12.75">
      <c r="A506" s="43"/>
      <c r="B506" s="43"/>
      <c r="C506" s="43"/>
      <c r="D506" s="43"/>
      <c r="E506" s="43"/>
      <c r="F506" s="43"/>
      <c r="G506" s="43"/>
      <c r="H506" s="43"/>
      <c r="I506" s="11"/>
      <c r="J506" s="43"/>
      <c r="K506" s="43"/>
      <c r="L506" s="43"/>
      <c r="P506" s="11"/>
      <c r="R506" s="156"/>
      <c r="T506" s="5"/>
      <c r="U506" s="5"/>
      <c r="AG506" s="100"/>
      <c r="AL506" s="2"/>
      <c r="AM506" s="7"/>
      <c r="AN506" s="43"/>
      <c r="BA506" s="7"/>
      <c r="BB506" s="7"/>
      <c r="BC506" s="7"/>
      <c r="BT506" s="43"/>
      <c r="BU506" s="43"/>
      <c r="BV506" s="43"/>
      <c r="BW506" s="43"/>
      <c r="BX506" s="43"/>
      <c r="BY506" s="43"/>
      <c r="BZ506" s="43"/>
      <c r="CA506" s="43"/>
    </row>
    <row r="507" spans="1:79" ht="12.75">
      <c r="A507" s="43"/>
      <c r="B507" s="43"/>
      <c r="C507" s="43"/>
      <c r="D507" s="43"/>
      <c r="E507" s="43"/>
      <c r="F507" s="43"/>
      <c r="G507" s="43"/>
      <c r="H507" s="43"/>
      <c r="I507" s="11"/>
      <c r="J507" s="43"/>
      <c r="K507" s="43"/>
      <c r="L507" s="43"/>
      <c r="P507" s="11"/>
      <c r="R507" s="156"/>
      <c r="T507" s="5"/>
      <c r="U507" s="5"/>
      <c r="AG507" s="100"/>
      <c r="AM507" s="7"/>
      <c r="AN507" s="43"/>
      <c r="BA507" s="7"/>
      <c r="BB507" s="7"/>
      <c r="BC507" s="7"/>
      <c r="BT507" s="43"/>
      <c r="BU507" s="43"/>
      <c r="BV507" s="43"/>
      <c r="BW507" s="43"/>
      <c r="BX507" s="43"/>
      <c r="BY507" s="43"/>
      <c r="BZ507" s="43"/>
      <c r="CA507" s="43"/>
    </row>
    <row r="508" spans="1:79" ht="12.75">
      <c r="A508" s="43"/>
      <c r="B508" s="43"/>
      <c r="C508" s="43"/>
      <c r="D508" s="43"/>
      <c r="E508" s="43"/>
      <c r="F508" s="43"/>
      <c r="G508" s="43"/>
      <c r="H508" s="43"/>
      <c r="I508" s="11"/>
      <c r="J508" s="43"/>
      <c r="K508" s="43"/>
      <c r="L508" s="43"/>
      <c r="P508" s="11"/>
      <c r="R508" s="156"/>
      <c r="T508" s="5"/>
      <c r="U508" s="5"/>
      <c r="AG508" s="100"/>
      <c r="AM508" s="7"/>
      <c r="AN508" s="43"/>
      <c r="BA508" s="7"/>
      <c r="BB508" s="7"/>
      <c r="BC508" s="7"/>
      <c r="BT508" s="43"/>
      <c r="BU508" s="43"/>
      <c r="BV508" s="43"/>
      <c r="BW508" s="43"/>
      <c r="BX508" s="43"/>
      <c r="BY508" s="43"/>
      <c r="BZ508" s="43"/>
      <c r="CA508" s="43"/>
    </row>
    <row r="509" spans="1:79" ht="12.75">
      <c r="A509" s="43"/>
      <c r="B509" s="43"/>
      <c r="C509" s="43"/>
      <c r="D509" s="43"/>
      <c r="E509" s="43"/>
      <c r="F509" s="43"/>
      <c r="G509" s="43"/>
      <c r="H509" s="43"/>
      <c r="I509" s="11"/>
      <c r="J509" s="43"/>
      <c r="K509" s="43"/>
      <c r="L509" s="43"/>
      <c r="P509" s="11"/>
      <c r="R509" s="156"/>
      <c r="T509" s="5"/>
      <c r="U509" s="5"/>
      <c r="AG509" s="100"/>
      <c r="AM509" s="7"/>
      <c r="AN509" s="43"/>
      <c r="BA509" s="7"/>
      <c r="BB509" s="7"/>
      <c r="BC509" s="7"/>
      <c r="BT509" s="43"/>
      <c r="BU509" s="43"/>
      <c r="BV509" s="43"/>
      <c r="BW509" s="43"/>
      <c r="BX509" s="43"/>
      <c r="BY509" s="43"/>
      <c r="BZ509" s="43"/>
      <c r="CA509" s="43"/>
    </row>
    <row r="510" spans="1:79" ht="12.75">
      <c r="A510" s="43"/>
      <c r="B510" s="43"/>
      <c r="C510" s="43"/>
      <c r="D510" s="43"/>
      <c r="E510" s="43"/>
      <c r="F510" s="43"/>
      <c r="G510" s="43"/>
      <c r="H510" s="43"/>
      <c r="I510" s="11"/>
      <c r="J510" s="43"/>
      <c r="K510" s="43"/>
      <c r="L510" s="43"/>
      <c r="P510" s="11"/>
      <c r="R510" s="156"/>
      <c r="T510" s="5"/>
      <c r="U510" s="5"/>
      <c r="AG510" s="100"/>
      <c r="AM510" s="7"/>
      <c r="AN510" s="43"/>
      <c r="BA510" s="7"/>
      <c r="BB510" s="7"/>
      <c r="BC510" s="7"/>
      <c r="BT510" s="43"/>
      <c r="BU510" s="43"/>
      <c r="BV510" s="43"/>
      <c r="BW510" s="43"/>
      <c r="BX510" s="43"/>
      <c r="BY510" s="43"/>
      <c r="BZ510" s="43"/>
      <c r="CA510" s="43"/>
    </row>
    <row r="511" spans="1:79" ht="12.75">
      <c r="A511" s="43"/>
      <c r="B511" s="43"/>
      <c r="C511" s="43"/>
      <c r="D511" s="43"/>
      <c r="E511" s="43"/>
      <c r="F511" s="43"/>
      <c r="G511" s="43"/>
      <c r="H511" s="43"/>
      <c r="I511" s="11"/>
      <c r="J511" s="43"/>
      <c r="K511" s="43"/>
      <c r="L511" s="43"/>
      <c r="P511" s="11"/>
      <c r="R511" s="156"/>
      <c r="T511" s="5"/>
      <c r="U511" s="5"/>
      <c r="AG511" s="100"/>
      <c r="AM511" s="7"/>
      <c r="AN511" s="43"/>
      <c r="BA511" s="7"/>
      <c r="BB511" s="7"/>
      <c r="BC511" s="7"/>
      <c r="BT511" s="43"/>
      <c r="BU511" s="43"/>
      <c r="BV511" s="43"/>
      <c r="BW511" s="43"/>
      <c r="BX511" s="43"/>
      <c r="BY511" s="43"/>
      <c r="BZ511" s="43"/>
      <c r="CA511" s="43"/>
    </row>
    <row r="512" spans="1:79" ht="12.75">
      <c r="A512" s="43"/>
      <c r="B512" s="43"/>
      <c r="C512" s="43"/>
      <c r="D512" s="43"/>
      <c r="E512" s="43"/>
      <c r="F512" s="43"/>
      <c r="G512" s="43"/>
      <c r="H512" s="43"/>
      <c r="I512" s="11"/>
      <c r="J512" s="43"/>
      <c r="K512" s="43"/>
      <c r="L512" s="43"/>
      <c r="P512" s="11"/>
      <c r="R512" s="156"/>
      <c r="T512" s="5"/>
      <c r="U512" s="5"/>
      <c r="AG512" s="100"/>
      <c r="AM512" s="7"/>
      <c r="AN512" s="43"/>
      <c r="BA512" s="7"/>
      <c r="BB512" s="7"/>
      <c r="BC512" s="7"/>
      <c r="BT512" s="43"/>
      <c r="BU512" s="43"/>
      <c r="BV512" s="43"/>
      <c r="BW512" s="43"/>
      <c r="BX512" s="43"/>
      <c r="BY512" s="43"/>
      <c r="BZ512" s="43"/>
      <c r="CA512" s="43"/>
    </row>
    <row r="513" spans="1:79" ht="12.75">
      <c r="A513" s="43"/>
      <c r="B513" s="43"/>
      <c r="C513" s="43"/>
      <c r="D513" s="43"/>
      <c r="E513" s="43"/>
      <c r="F513" s="43"/>
      <c r="G513" s="43"/>
      <c r="H513" s="43"/>
      <c r="I513" s="11"/>
      <c r="J513" s="43"/>
      <c r="K513" s="43"/>
      <c r="L513" s="43"/>
      <c r="P513" s="11"/>
      <c r="R513" s="156"/>
      <c r="T513" s="5"/>
      <c r="U513" s="5"/>
      <c r="AG513" s="100"/>
      <c r="AM513" s="7"/>
      <c r="AN513" s="43"/>
      <c r="BA513" s="7"/>
      <c r="BB513" s="7"/>
      <c r="BC513" s="7"/>
      <c r="BT513" s="43"/>
      <c r="BU513" s="43"/>
      <c r="BV513" s="43"/>
      <c r="BW513" s="43"/>
      <c r="BX513" s="43"/>
      <c r="BY513" s="43"/>
      <c r="BZ513" s="43"/>
      <c r="CA513" s="43"/>
    </row>
    <row r="514" spans="1:79" ht="12.75">
      <c r="A514" s="43"/>
      <c r="B514" s="43"/>
      <c r="C514" s="43"/>
      <c r="D514" s="43"/>
      <c r="E514" s="43"/>
      <c r="F514" s="43"/>
      <c r="G514" s="43"/>
      <c r="H514" s="43"/>
      <c r="I514" s="11"/>
      <c r="J514" s="43"/>
      <c r="K514" s="43"/>
      <c r="L514" s="43"/>
      <c r="P514" s="11"/>
      <c r="R514" s="156"/>
      <c r="T514" s="5"/>
      <c r="U514" s="5"/>
      <c r="AG514" s="100"/>
      <c r="AM514" s="7"/>
      <c r="AN514" s="43"/>
      <c r="BA514" s="7"/>
      <c r="BB514" s="7"/>
      <c r="BC514" s="7"/>
      <c r="BT514" s="43"/>
      <c r="BU514" s="43"/>
      <c r="BV514" s="43"/>
      <c r="BW514" s="43"/>
      <c r="BX514" s="43"/>
      <c r="BY514" s="43"/>
      <c r="BZ514" s="43"/>
      <c r="CA514" s="43"/>
    </row>
    <row r="515" spans="1:79" ht="12.75">
      <c r="A515" s="43"/>
      <c r="B515" s="43"/>
      <c r="C515" s="43"/>
      <c r="D515" s="43"/>
      <c r="E515" s="43"/>
      <c r="F515" s="43"/>
      <c r="G515" s="43"/>
      <c r="H515" s="43"/>
      <c r="I515" s="11"/>
      <c r="J515" s="43"/>
      <c r="K515" s="43"/>
      <c r="L515" s="43"/>
      <c r="P515" s="11"/>
      <c r="R515" s="156"/>
      <c r="T515" s="5"/>
      <c r="U515" s="5"/>
      <c r="AG515" s="100"/>
      <c r="AM515" s="7"/>
      <c r="AN515" s="43"/>
      <c r="BA515" s="7"/>
      <c r="BB515" s="7"/>
      <c r="BC515" s="7"/>
      <c r="BT515" s="43"/>
      <c r="BU515" s="43"/>
      <c r="BV515" s="43"/>
      <c r="BW515" s="43"/>
      <c r="BX515" s="43"/>
      <c r="BY515" s="43"/>
      <c r="BZ515" s="43"/>
      <c r="CA515" s="43"/>
    </row>
    <row r="516" spans="1:79" ht="12.75">
      <c r="A516" s="43"/>
      <c r="B516" s="43"/>
      <c r="C516" s="43"/>
      <c r="D516" s="43"/>
      <c r="E516" s="43"/>
      <c r="F516" s="43"/>
      <c r="G516" s="43"/>
      <c r="H516" s="43"/>
      <c r="I516" s="11"/>
      <c r="J516" s="43"/>
      <c r="K516" s="43"/>
      <c r="L516" s="43"/>
      <c r="P516" s="11"/>
      <c r="R516" s="156"/>
      <c r="T516" s="5"/>
      <c r="U516" s="5"/>
      <c r="AG516" s="100"/>
      <c r="AM516" s="7"/>
      <c r="AN516" s="43"/>
      <c r="BA516" s="7"/>
      <c r="BB516" s="7"/>
      <c r="BC516" s="7"/>
      <c r="BT516" s="43"/>
      <c r="BU516" s="43"/>
      <c r="BV516" s="43"/>
      <c r="BW516" s="43"/>
      <c r="BX516" s="43"/>
      <c r="BY516" s="43"/>
      <c r="BZ516" s="43"/>
      <c r="CA516" s="43"/>
    </row>
    <row r="517" spans="1:79" ht="12.75">
      <c r="A517" s="43"/>
      <c r="B517" s="43"/>
      <c r="C517" s="43"/>
      <c r="D517" s="43"/>
      <c r="E517" s="43"/>
      <c r="F517" s="43"/>
      <c r="G517" s="43"/>
      <c r="H517" s="43"/>
      <c r="I517" s="11"/>
      <c r="J517" s="43"/>
      <c r="K517" s="43"/>
      <c r="L517" s="43"/>
      <c r="P517" s="11"/>
      <c r="R517" s="156"/>
      <c r="T517" s="5"/>
      <c r="U517" s="5"/>
      <c r="AG517" s="100"/>
      <c r="AM517" s="7"/>
      <c r="AN517" s="43"/>
      <c r="BA517" s="7"/>
      <c r="BB517" s="7"/>
      <c r="BC517" s="7"/>
      <c r="BT517" s="43"/>
      <c r="BU517" s="43"/>
      <c r="BV517" s="43"/>
      <c r="BW517" s="43"/>
      <c r="BX517" s="43"/>
      <c r="BY517" s="43"/>
      <c r="BZ517" s="43"/>
      <c r="CA517" s="43"/>
    </row>
    <row r="518" spans="1:79" ht="12.75">
      <c r="A518" s="43"/>
      <c r="B518" s="43"/>
      <c r="C518" s="43"/>
      <c r="D518" s="43"/>
      <c r="E518" s="43"/>
      <c r="F518" s="43"/>
      <c r="G518" s="43"/>
      <c r="H518" s="43"/>
      <c r="I518" s="11"/>
      <c r="J518" s="43"/>
      <c r="K518" s="43"/>
      <c r="L518" s="43"/>
      <c r="P518" s="11"/>
      <c r="R518" s="156"/>
      <c r="T518" s="5"/>
      <c r="U518" s="5"/>
      <c r="AG518" s="100"/>
      <c r="AM518" s="7"/>
      <c r="AN518" s="43"/>
      <c r="BA518" s="7"/>
      <c r="BB518" s="7"/>
      <c r="BC518" s="7"/>
      <c r="BT518" s="43"/>
      <c r="BU518" s="43"/>
      <c r="BV518" s="43"/>
      <c r="BW518" s="43"/>
      <c r="BX518" s="43"/>
      <c r="BY518" s="43"/>
      <c r="BZ518" s="43"/>
      <c r="CA518" s="43"/>
    </row>
    <row r="519" spans="1:79" ht="12.75">
      <c r="A519" s="43"/>
      <c r="B519" s="43"/>
      <c r="C519" s="43"/>
      <c r="D519" s="43"/>
      <c r="E519" s="43"/>
      <c r="F519" s="43"/>
      <c r="G519" s="43"/>
      <c r="H519" s="43"/>
      <c r="I519" s="11"/>
      <c r="J519" s="43"/>
      <c r="K519" s="43"/>
      <c r="L519" s="43"/>
      <c r="P519" s="11"/>
      <c r="R519" s="156"/>
      <c r="T519" s="5"/>
      <c r="U519" s="5"/>
      <c r="AG519" s="100"/>
      <c r="AM519" s="7"/>
      <c r="AN519" s="43"/>
      <c r="BA519" s="7"/>
      <c r="BB519" s="7"/>
      <c r="BC519" s="7"/>
      <c r="BT519" s="43"/>
      <c r="BU519" s="43"/>
      <c r="BV519" s="43"/>
      <c r="BW519" s="43"/>
      <c r="BX519" s="43"/>
      <c r="BY519" s="43"/>
      <c r="BZ519" s="43"/>
      <c r="CA519" s="43"/>
    </row>
    <row r="520" spans="1:79" ht="12.75">
      <c r="A520" s="43"/>
      <c r="B520" s="43"/>
      <c r="C520" s="43"/>
      <c r="D520" s="43"/>
      <c r="E520" s="43"/>
      <c r="F520" s="43"/>
      <c r="G520" s="43"/>
      <c r="H520" s="43"/>
      <c r="I520" s="11"/>
      <c r="J520" s="43"/>
      <c r="K520" s="43"/>
      <c r="L520" s="43"/>
      <c r="P520" s="11"/>
      <c r="R520" s="156"/>
      <c r="T520" s="5"/>
      <c r="U520" s="5"/>
      <c r="AG520" s="100"/>
      <c r="AM520" s="7"/>
      <c r="AN520" s="43"/>
      <c r="BA520" s="7"/>
      <c r="BB520" s="7"/>
      <c r="BC520" s="7"/>
      <c r="BT520" s="43"/>
      <c r="BU520" s="43"/>
      <c r="BV520" s="43"/>
      <c r="BW520" s="43"/>
      <c r="BX520" s="43"/>
      <c r="BY520" s="43"/>
      <c r="BZ520" s="43"/>
      <c r="CA520" s="43"/>
    </row>
    <row r="521" spans="1:79" ht="12.75">
      <c r="A521" s="43"/>
      <c r="B521" s="43"/>
      <c r="C521" s="43"/>
      <c r="D521" s="43"/>
      <c r="E521" s="43"/>
      <c r="F521" s="43"/>
      <c r="G521" s="43"/>
      <c r="H521" s="43"/>
      <c r="I521" s="11"/>
      <c r="J521" s="43"/>
      <c r="K521" s="43"/>
      <c r="L521" s="43"/>
      <c r="P521" s="11"/>
      <c r="R521" s="156"/>
      <c r="T521" s="5"/>
      <c r="U521" s="5"/>
      <c r="AG521" s="100"/>
      <c r="AM521" s="7"/>
      <c r="AN521" s="43"/>
      <c r="BA521" s="7"/>
      <c r="BB521" s="7"/>
      <c r="BC521" s="7"/>
      <c r="BT521" s="43"/>
      <c r="BU521" s="43"/>
      <c r="BV521" s="43"/>
      <c r="BW521" s="43"/>
      <c r="BX521" s="43"/>
      <c r="BY521" s="43"/>
      <c r="BZ521" s="43"/>
      <c r="CA521" s="43"/>
    </row>
    <row r="522" spans="1:79" ht="12.75">
      <c r="A522" s="43"/>
      <c r="B522" s="43"/>
      <c r="C522" s="43"/>
      <c r="D522" s="43"/>
      <c r="E522" s="43"/>
      <c r="F522" s="43"/>
      <c r="G522" s="43"/>
      <c r="H522" s="43"/>
      <c r="I522" s="11"/>
      <c r="J522" s="43"/>
      <c r="K522" s="43"/>
      <c r="L522" s="43"/>
      <c r="P522" s="11"/>
      <c r="R522" s="156"/>
      <c r="T522" s="5"/>
      <c r="U522" s="5"/>
      <c r="AG522" s="100"/>
      <c r="AM522" s="7"/>
      <c r="AN522" s="43"/>
      <c r="BA522" s="7"/>
      <c r="BB522" s="7"/>
      <c r="BC522" s="7"/>
      <c r="BT522" s="43"/>
      <c r="BU522" s="43"/>
      <c r="BV522" s="43"/>
      <c r="BW522" s="43"/>
      <c r="BX522" s="43"/>
      <c r="BY522" s="43"/>
      <c r="BZ522" s="43"/>
      <c r="CA522" s="43"/>
    </row>
    <row r="523" spans="1:79" ht="12.75">
      <c r="A523" s="43"/>
      <c r="B523" s="43"/>
      <c r="C523" s="43"/>
      <c r="D523" s="43"/>
      <c r="E523" s="43"/>
      <c r="F523" s="43"/>
      <c r="G523" s="43"/>
      <c r="H523" s="43"/>
      <c r="I523" s="11"/>
      <c r="J523" s="43"/>
      <c r="K523" s="43"/>
      <c r="L523" s="43"/>
      <c r="P523" s="11"/>
      <c r="R523" s="156"/>
      <c r="T523" s="5"/>
      <c r="U523" s="5"/>
      <c r="AG523" s="100"/>
      <c r="AM523" s="7"/>
      <c r="AN523" s="43"/>
      <c r="BA523" s="7"/>
      <c r="BB523" s="7"/>
      <c r="BC523" s="7"/>
      <c r="BT523" s="43"/>
      <c r="BU523" s="43"/>
      <c r="BV523" s="43"/>
      <c r="BW523" s="43"/>
      <c r="BX523" s="43"/>
      <c r="BY523" s="43"/>
      <c r="BZ523" s="43"/>
      <c r="CA523" s="43"/>
    </row>
    <row r="524" spans="1:79" ht="12.75">
      <c r="A524" s="43"/>
      <c r="B524" s="43"/>
      <c r="C524" s="43"/>
      <c r="D524" s="43"/>
      <c r="E524" s="43"/>
      <c r="F524" s="43"/>
      <c r="G524" s="43"/>
      <c r="H524" s="43"/>
      <c r="I524" s="11"/>
      <c r="J524" s="43"/>
      <c r="K524" s="43"/>
      <c r="L524" s="43"/>
      <c r="P524" s="11"/>
      <c r="R524" s="156"/>
      <c r="T524" s="5"/>
      <c r="U524" s="5"/>
      <c r="AG524" s="100"/>
      <c r="AM524" s="7"/>
      <c r="AN524" s="43"/>
      <c r="BA524" s="7"/>
      <c r="BB524" s="7"/>
      <c r="BC524" s="7"/>
      <c r="BT524" s="43"/>
      <c r="BU524" s="43"/>
      <c r="BV524" s="43"/>
      <c r="BW524" s="43"/>
      <c r="BX524" s="43"/>
      <c r="BY524" s="43"/>
      <c r="BZ524" s="43"/>
      <c r="CA524" s="43"/>
    </row>
    <row r="525" spans="1:79" ht="12.75">
      <c r="A525" s="43"/>
      <c r="B525" s="43"/>
      <c r="C525" s="43"/>
      <c r="D525" s="43"/>
      <c r="E525" s="43"/>
      <c r="F525" s="43"/>
      <c r="G525" s="43"/>
      <c r="H525" s="43"/>
      <c r="I525" s="11"/>
      <c r="J525" s="43"/>
      <c r="K525" s="43"/>
      <c r="L525" s="43"/>
      <c r="P525" s="11"/>
      <c r="R525" s="156"/>
      <c r="T525" s="5"/>
      <c r="U525" s="5"/>
      <c r="AG525" s="100"/>
      <c r="AM525" s="7"/>
      <c r="AN525" s="43"/>
      <c r="BA525" s="7"/>
      <c r="BB525" s="7"/>
      <c r="BC525" s="7"/>
      <c r="BT525" s="43"/>
      <c r="BU525" s="43"/>
      <c r="BV525" s="43"/>
      <c r="BW525" s="43"/>
      <c r="BX525" s="43"/>
      <c r="BY525" s="43"/>
      <c r="BZ525" s="43"/>
      <c r="CA525" s="43"/>
    </row>
    <row r="526" spans="1:79" ht="12.75">
      <c r="A526" s="43"/>
      <c r="B526" s="43"/>
      <c r="C526" s="43"/>
      <c r="D526" s="43"/>
      <c r="E526" s="43"/>
      <c r="F526" s="43"/>
      <c r="G526" s="43"/>
      <c r="H526" s="43"/>
      <c r="I526" s="11"/>
      <c r="J526" s="43"/>
      <c r="K526" s="43"/>
      <c r="L526" s="43"/>
      <c r="P526" s="11"/>
      <c r="R526" s="156"/>
      <c r="T526" s="5"/>
      <c r="U526" s="5"/>
      <c r="AG526" s="100"/>
      <c r="AM526" s="7"/>
      <c r="AN526" s="43"/>
      <c r="BA526" s="7"/>
      <c r="BB526" s="7"/>
      <c r="BC526" s="7"/>
      <c r="BT526" s="43"/>
      <c r="BU526" s="43"/>
      <c r="BV526" s="43"/>
      <c r="BW526" s="43"/>
      <c r="BX526" s="43"/>
      <c r="BY526" s="43"/>
      <c r="BZ526" s="43"/>
      <c r="CA526" s="43"/>
    </row>
    <row r="527" spans="1:79" ht="12.75">
      <c r="A527" s="43"/>
      <c r="B527" s="43"/>
      <c r="C527" s="43"/>
      <c r="D527" s="43"/>
      <c r="E527" s="43"/>
      <c r="F527" s="43"/>
      <c r="G527" s="43"/>
      <c r="H527" s="43"/>
      <c r="I527" s="11"/>
      <c r="J527" s="43"/>
      <c r="K527" s="43"/>
      <c r="L527" s="43"/>
      <c r="P527" s="11"/>
      <c r="R527" s="156"/>
      <c r="T527" s="5"/>
      <c r="U527" s="5"/>
      <c r="AG527" s="100"/>
      <c r="AM527" s="7"/>
      <c r="AN527" s="43"/>
      <c r="BA527" s="7"/>
      <c r="BB527" s="7"/>
      <c r="BC527" s="7"/>
      <c r="BT527" s="43"/>
      <c r="BU527" s="43"/>
      <c r="BV527" s="43"/>
      <c r="BW527" s="43"/>
      <c r="BX527" s="43"/>
      <c r="BY527" s="43"/>
      <c r="BZ527" s="43"/>
      <c r="CA527" s="43"/>
    </row>
    <row r="528" spans="1:79" ht="12.75">
      <c r="A528" s="43"/>
      <c r="B528" s="43"/>
      <c r="C528" s="43"/>
      <c r="D528" s="43"/>
      <c r="E528" s="43"/>
      <c r="F528" s="43"/>
      <c r="G528" s="43"/>
      <c r="H528" s="43"/>
      <c r="I528" s="11"/>
      <c r="J528" s="43"/>
      <c r="K528" s="43"/>
      <c r="L528" s="43"/>
      <c r="P528" s="11"/>
      <c r="R528" s="156"/>
      <c r="T528" s="5"/>
      <c r="U528" s="5"/>
      <c r="AG528" s="100"/>
      <c r="AM528" s="7"/>
      <c r="AN528" s="43"/>
      <c r="BA528" s="7"/>
      <c r="BB528" s="7"/>
      <c r="BC528" s="7"/>
      <c r="BT528" s="43"/>
      <c r="BU528" s="43"/>
      <c r="BV528" s="43"/>
      <c r="BW528" s="43"/>
      <c r="BX528" s="43"/>
      <c r="BY528" s="43"/>
      <c r="BZ528" s="43"/>
      <c r="CA528" s="43"/>
    </row>
    <row r="529" spans="1:79" ht="12.75">
      <c r="A529" s="43"/>
      <c r="B529" s="43"/>
      <c r="C529" s="43"/>
      <c r="D529" s="43"/>
      <c r="E529" s="43"/>
      <c r="F529" s="43"/>
      <c r="G529" s="43"/>
      <c r="H529" s="43"/>
      <c r="I529" s="11"/>
      <c r="J529" s="43"/>
      <c r="K529" s="43"/>
      <c r="L529" s="43"/>
      <c r="P529" s="11"/>
      <c r="R529" s="156"/>
      <c r="T529" s="5"/>
      <c r="U529" s="5"/>
      <c r="AG529" s="100"/>
      <c r="AM529" s="7"/>
      <c r="AN529" s="43"/>
      <c r="BA529" s="7"/>
      <c r="BB529" s="7"/>
      <c r="BC529" s="7"/>
      <c r="BT529" s="43"/>
      <c r="BU529" s="43"/>
      <c r="BV529" s="43"/>
      <c r="BW529" s="43"/>
      <c r="BX529" s="43"/>
      <c r="BY529" s="43"/>
      <c r="BZ529" s="43"/>
      <c r="CA529" s="43"/>
    </row>
    <row r="530" spans="1:79" ht="12.75">
      <c r="A530" s="43"/>
      <c r="B530" s="43"/>
      <c r="C530" s="43"/>
      <c r="D530" s="43"/>
      <c r="E530" s="43"/>
      <c r="F530" s="43"/>
      <c r="G530" s="43"/>
      <c r="H530" s="43"/>
      <c r="I530" s="11"/>
      <c r="J530" s="43"/>
      <c r="K530" s="43"/>
      <c r="L530" s="43"/>
      <c r="P530" s="11"/>
      <c r="R530" s="156"/>
      <c r="T530" s="5"/>
      <c r="U530" s="5"/>
      <c r="AG530" s="100"/>
      <c r="AM530" s="7"/>
      <c r="AN530" s="43"/>
      <c r="BA530" s="7"/>
      <c r="BB530" s="7"/>
      <c r="BC530" s="7"/>
      <c r="BT530" s="43"/>
      <c r="BU530" s="43"/>
      <c r="BV530" s="43"/>
      <c r="BW530" s="43"/>
      <c r="BX530" s="43"/>
      <c r="BY530" s="43"/>
      <c r="BZ530" s="43"/>
      <c r="CA530" s="43"/>
    </row>
    <row r="531" spans="1:79" ht="12.75">
      <c r="A531" s="43"/>
      <c r="B531" s="43"/>
      <c r="C531" s="43"/>
      <c r="D531" s="43"/>
      <c r="E531" s="43"/>
      <c r="F531" s="43"/>
      <c r="G531" s="43"/>
      <c r="H531" s="43"/>
      <c r="I531" s="11"/>
      <c r="J531" s="43"/>
      <c r="K531" s="43"/>
      <c r="L531" s="43"/>
      <c r="P531" s="11"/>
      <c r="R531" s="156"/>
      <c r="T531" s="5"/>
      <c r="U531" s="5"/>
      <c r="AG531" s="100"/>
      <c r="AM531" s="7"/>
      <c r="AN531" s="43"/>
      <c r="BA531" s="7"/>
      <c r="BB531" s="7"/>
      <c r="BC531" s="7"/>
      <c r="BT531" s="43"/>
      <c r="BU531" s="43"/>
      <c r="BV531" s="43"/>
      <c r="BW531" s="43"/>
      <c r="BX531" s="43"/>
      <c r="BY531" s="43"/>
      <c r="BZ531" s="43"/>
      <c r="CA531" s="43"/>
    </row>
    <row r="532" spans="1:79" ht="12.75">
      <c r="A532" s="43"/>
      <c r="B532" s="43"/>
      <c r="C532" s="43"/>
      <c r="D532" s="43"/>
      <c r="E532" s="43"/>
      <c r="F532" s="43"/>
      <c r="G532" s="43"/>
      <c r="H532" s="43"/>
      <c r="I532" s="11"/>
      <c r="J532" s="43"/>
      <c r="K532" s="43"/>
      <c r="L532" s="43"/>
      <c r="P532" s="11"/>
      <c r="R532" s="156"/>
      <c r="T532" s="5"/>
      <c r="U532" s="5"/>
      <c r="AG532" s="100"/>
      <c r="AM532" s="7"/>
      <c r="AN532" s="43"/>
      <c r="BA532" s="7"/>
      <c r="BB532" s="7"/>
      <c r="BC532" s="7"/>
      <c r="BT532" s="43"/>
      <c r="BU532" s="43"/>
      <c r="BV532" s="43"/>
      <c r="BW532" s="43"/>
      <c r="BX532" s="43"/>
      <c r="BY532" s="43"/>
      <c r="BZ532" s="43"/>
      <c r="CA532" s="43"/>
    </row>
    <row r="533" spans="1:79" ht="12.75">
      <c r="A533" s="43"/>
      <c r="B533" s="43"/>
      <c r="C533" s="43"/>
      <c r="D533" s="43"/>
      <c r="E533" s="43"/>
      <c r="F533" s="43"/>
      <c r="G533" s="43"/>
      <c r="H533" s="43"/>
      <c r="I533" s="11"/>
      <c r="J533" s="43"/>
      <c r="K533" s="43"/>
      <c r="L533" s="43"/>
      <c r="P533" s="11"/>
      <c r="R533" s="156"/>
      <c r="T533" s="5"/>
      <c r="U533" s="5"/>
      <c r="AG533" s="100"/>
      <c r="AM533" s="7"/>
      <c r="AN533" s="43"/>
      <c r="BA533" s="7"/>
      <c r="BB533" s="7"/>
      <c r="BC533" s="7"/>
      <c r="BT533" s="43"/>
      <c r="BU533" s="43"/>
      <c r="BV533" s="43"/>
      <c r="BW533" s="43"/>
      <c r="BX533" s="43"/>
      <c r="BY533" s="43"/>
      <c r="BZ533" s="43"/>
      <c r="CA533" s="43"/>
    </row>
    <row r="534" spans="1:79" ht="12.75">
      <c r="A534" s="43"/>
      <c r="B534" s="43"/>
      <c r="C534" s="43"/>
      <c r="D534" s="43"/>
      <c r="E534" s="43"/>
      <c r="F534" s="43"/>
      <c r="G534" s="43"/>
      <c r="H534" s="43"/>
      <c r="I534" s="11"/>
      <c r="J534" s="43"/>
      <c r="K534" s="43"/>
      <c r="L534" s="43"/>
      <c r="P534" s="11"/>
      <c r="R534" s="156"/>
      <c r="T534" s="5"/>
      <c r="U534" s="5"/>
      <c r="AG534" s="100"/>
      <c r="AM534" s="7"/>
      <c r="AN534" s="43"/>
      <c r="BA534" s="7"/>
      <c r="BB534" s="7"/>
      <c r="BC534" s="7"/>
      <c r="BT534" s="43"/>
      <c r="BU534" s="43"/>
      <c r="BV534" s="43"/>
      <c r="BW534" s="43"/>
      <c r="BX534" s="43"/>
      <c r="BY534" s="43"/>
      <c r="BZ534" s="43"/>
      <c r="CA534" s="43"/>
    </row>
    <row r="535" spans="1:79" ht="12.75">
      <c r="A535" s="43"/>
      <c r="B535" s="43"/>
      <c r="C535" s="43"/>
      <c r="D535" s="43"/>
      <c r="E535" s="43"/>
      <c r="F535" s="43"/>
      <c r="G535" s="43"/>
      <c r="H535" s="43"/>
      <c r="I535" s="11"/>
      <c r="J535" s="43"/>
      <c r="K535" s="43"/>
      <c r="L535" s="43"/>
      <c r="P535" s="11"/>
      <c r="R535" s="156"/>
      <c r="T535" s="5"/>
      <c r="U535" s="5"/>
      <c r="AG535" s="100"/>
      <c r="AM535" s="7"/>
      <c r="AN535" s="43"/>
      <c r="BA535" s="7"/>
      <c r="BB535" s="7"/>
      <c r="BC535" s="7"/>
      <c r="BT535" s="43"/>
      <c r="BU535" s="43"/>
      <c r="BV535" s="43"/>
      <c r="BW535" s="43"/>
      <c r="BX535" s="43"/>
      <c r="BY535" s="43"/>
      <c r="BZ535" s="43"/>
      <c r="CA535" s="43"/>
    </row>
    <row r="536" spans="1:79" ht="12.75">
      <c r="A536" s="43"/>
      <c r="B536" s="43"/>
      <c r="C536" s="43"/>
      <c r="D536" s="43"/>
      <c r="E536" s="43"/>
      <c r="F536" s="43"/>
      <c r="G536" s="43"/>
      <c r="H536" s="43"/>
      <c r="I536" s="11"/>
      <c r="J536" s="43"/>
      <c r="K536" s="43"/>
      <c r="L536" s="43"/>
      <c r="P536" s="11"/>
      <c r="R536" s="156"/>
      <c r="T536" s="5"/>
      <c r="U536" s="5"/>
      <c r="AG536" s="100"/>
      <c r="AM536" s="7"/>
      <c r="AN536" s="43"/>
      <c r="BA536" s="7"/>
      <c r="BB536" s="7"/>
      <c r="BC536" s="7"/>
      <c r="BT536" s="43"/>
      <c r="BU536" s="43"/>
      <c r="BV536" s="43"/>
      <c r="BW536" s="43"/>
      <c r="BX536" s="43"/>
      <c r="BY536" s="43"/>
      <c r="BZ536" s="43"/>
      <c r="CA536" s="43"/>
    </row>
    <row r="537" spans="1:79" ht="12.75">
      <c r="A537" s="43"/>
      <c r="B537" s="43"/>
      <c r="C537" s="43"/>
      <c r="D537" s="43"/>
      <c r="E537" s="43"/>
      <c r="F537" s="43"/>
      <c r="G537" s="43"/>
      <c r="H537" s="43"/>
      <c r="I537" s="11"/>
      <c r="J537" s="43"/>
      <c r="K537" s="43"/>
      <c r="L537" s="43"/>
      <c r="P537" s="11"/>
      <c r="R537" s="156"/>
      <c r="T537" s="5"/>
      <c r="U537" s="5"/>
      <c r="AG537" s="100"/>
      <c r="AM537" s="7"/>
      <c r="AN537" s="43"/>
      <c r="BA537" s="7"/>
      <c r="BB537" s="7"/>
      <c r="BC537" s="7"/>
      <c r="BT537" s="43"/>
      <c r="BU537" s="43"/>
      <c r="BV537" s="43"/>
      <c r="BW537" s="43"/>
      <c r="BX537" s="43"/>
      <c r="BY537" s="43"/>
      <c r="BZ537" s="43"/>
      <c r="CA537" s="43"/>
    </row>
    <row r="538" spans="1:79" ht="12.75">
      <c r="A538" s="43"/>
      <c r="B538" s="43"/>
      <c r="C538" s="43"/>
      <c r="D538" s="43"/>
      <c r="E538" s="43"/>
      <c r="F538" s="43"/>
      <c r="G538" s="43"/>
      <c r="H538" s="43"/>
      <c r="I538" s="11"/>
      <c r="J538" s="43"/>
      <c r="K538" s="43"/>
      <c r="L538" s="43"/>
      <c r="P538" s="11"/>
      <c r="R538" s="156"/>
      <c r="T538" s="5"/>
      <c r="U538" s="5"/>
      <c r="AG538" s="100"/>
      <c r="AM538" s="7"/>
      <c r="AN538" s="43"/>
      <c r="BA538" s="7"/>
      <c r="BB538" s="7"/>
      <c r="BC538" s="7"/>
      <c r="BT538" s="43"/>
      <c r="BU538" s="43"/>
      <c r="BV538" s="43"/>
      <c r="BW538" s="43"/>
      <c r="BX538" s="43"/>
      <c r="BY538" s="43"/>
      <c r="BZ538" s="43"/>
      <c r="CA538" s="43"/>
    </row>
    <row r="539" spans="1:79" ht="12.75">
      <c r="A539" s="43"/>
      <c r="B539" s="43"/>
      <c r="C539" s="43"/>
      <c r="D539" s="43"/>
      <c r="E539" s="43"/>
      <c r="F539" s="43"/>
      <c r="G539" s="43"/>
      <c r="H539" s="43"/>
      <c r="I539" s="11"/>
      <c r="J539" s="43"/>
      <c r="K539" s="43"/>
      <c r="L539" s="43"/>
      <c r="P539" s="11"/>
      <c r="R539" s="156"/>
      <c r="T539" s="5"/>
      <c r="U539" s="5"/>
      <c r="AG539" s="100"/>
      <c r="AM539" s="7"/>
      <c r="AN539" s="43"/>
      <c r="BA539" s="7"/>
      <c r="BB539" s="7"/>
      <c r="BC539" s="7"/>
      <c r="BT539" s="43"/>
      <c r="BU539" s="43"/>
      <c r="BV539" s="43"/>
      <c r="BW539" s="43"/>
      <c r="BX539" s="43"/>
      <c r="BY539" s="43"/>
      <c r="BZ539" s="43"/>
      <c r="CA539" s="43"/>
    </row>
    <row r="540" spans="1:79" ht="12.75">
      <c r="A540" s="43"/>
      <c r="B540" s="43"/>
      <c r="C540" s="43"/>
      <c r="D540" s="43"/>
      <c r="E540" s="43"/>
      <c r="F540" s="43"/>
      <c r="G540" s="43"/>
      <c r="H540" s="43"/>
      <c r="I540" s="11"/>
      <c r="J540" s="43"/>
      <c r="K540" s="43"/>
      <c r="L540" s="43"/>
      <c r="P540" s="11"/>
      <c r="R540" s="156"/>
      <c r="T540" s="5"/>
      <c r="U540" s="5"/>
      <c r="AG540" s="100"/>
      <c r="AM540" s="7"/>
      <c r="AN540" s="43"/>
      <c r="BA540" s="7"/>
      <c r="BB540" s="7"/>
      <c r="BC540" s="7"/>
      <c r="BT540" s="43"/>
      <c r="BU540" s="43"/>
      <c r="BV540" s="43"/>
      <c r="BW540" s="43"/>
      <c r="BX540" s="43"/>
      <c r="BY540" s="43"/>
      <c r="BZ540" s="43"/>
      <c r="CA540" s="43"/>
    </row>
    <row r="541" spans="1:79" ht="12.75">
      <c r="A541" s="43"/>
      <c r="B541" s="43"/>
      <c r="C541" s="43"/>
      <c r="D541" s="43"/>
      <c r="E541" s="43"/>
      <c r="F541" s="43"/>
      <c r="G541" s="43"/>
      <c r="H541" s="43"/>
      <c r="I541" s="11"/>
      <c r="J541" s="43"/>
      <c r="K541" s="43"/>
      <c r="L541" s="43"/>
      <c r="P541" s="11"/>
      <c r="R541" s="156"/>
      <c r="T541" s="5"/>
      <c r="U541" s="5"/>
      <c r="AG541" s="100"/>
      <c r="AM541" s="7"/>
      <c r="AN541" s="43"/>
      <c r="BA541" s="7"/>
      <c r="BB541" s="7"/>
      <c r="BC541" s="7"/>
      <c r="BT541" s="43"/>
      <c r="BU541" s="43"/>
      <c r="BV541" s="43"/>
      <c r="BW541" s="43"/>
      <c r="BX541" s="43"/>
      <c r="BY541" s="43"/>
      <c r="BZ541" s="43"/>
      <c r="CA541" s="43"/>
    </row>
    <row r="542" spans="1:79" ht="12.75">
      <c r="A542" s="43"/>
      <c r="B542" s="43"/>
      <c r="C542" s="43"/>
      <c r="D542" s="43"/>
      <c r="E542" s="43"/>
      <c r="F542" s="43"/>
      <c r="G542" s="43"/>
      <c r="H542" s="43"/>
      <c r="I542" s="11"/>
      <c r="J542" s="43"/>
      <c r="K542" s="43"/>
      <c r="L542" s="43"/>
      <c r="P542" s="11"/>
      <c r="R542" s="156"/>
      <c r="T542" s="5"/>
      <c r="U542" s="5"/>
      <c r="AG542" s="100"/>
      <c r="AM542" s="7"/>
      <c r="AN542" s="43"/>
      <c r="BA542" s="7"/>
      <c r="BB542" s="7"/>
      <c r="BC542" s="7"/>
      <c r="BT542" s="43"/>
      <c r="BU542" s="43"/>
      <c r="BV542" s="43"/>
      <c r="BW542" s="43"/>
      <c r="BX542" s="43"/>
      <c r="BY542" s="43"/>
      <c r="BZ542" s="43"/>
      <c r="CA542" s="43"/>
    </row>
    <row r="543" spans="1:79" ht="12.75">
      <c r="A543" s="43"/>
      <c r="B543" s="43"/>
      <c r="C543" s="43"/>
      <c r="D543" s="43"/>
      <c r="E543" s="43"/>
      <c r="F543" s="43"/>
      <c r="G543" s="43"/>
      <c r="H543" s="43"/>
      <c r="I543" s="11"/>
      <c r="J543" s="43"/>
      <c r="K543" s="43"/>
      <c r="L543" s="43"/>
      <c r="P543" s="11"/>
      <c r="R543" s="156"/>
      <c r="T543" s="5"/>
      <c r="U543" s="5"/>
      <c r="AG543" s="100"/>
      <c r="AM543" s="7"/>
      <c r="AN543" s="43"/>
      <c r="BA543" s="7"/>
      <c r="BB543" s="7"/>
      <c r="BC543" s="7"/>
      <c r="BT543" s="43"/>
      <c r="BU543" s="43"/>
      <c r="BV543" s="43"/>
      <c r="BW543" s="43"/>
      <c r="BX543" s="43"/>
      <c r="BY543" s="43"/>
      <c r="BZ543" s="43"/>
      <c r="CA543" s="43"/>
    </row>
    <row r="544" spans="1:79" ht="12.75">
      <c r="A544" s="43"/>
      <c r="B544" s="43"/>
      <c r="C544" s="43"/>
      <c r="D544" s="43"/>
      <c r="E544" s="43"/>
      <c r="F544" s="43"/>
      <c r="G544" s="43"/>
      <c r="H544" s="43"/>
      <c r="I544" s="11"/>
      <c r="J544" s="43"/>
      <c r="K544" s="43"/>
      <c r="L544" s="43"/>
      <c r="P544" s="11"/>
      <c r="R544" s="156"/>
      <c r="T544" s="5"/>
      <c r="U544" s="5"/>
      <c r="AG544" s="100"/>
      <c r="AM544" s="7"/>
      <c r="AN544" s="43"/>
      <c r="BA544" s="7"/>
      <c r="BB544" s="7"/>
      <c r="BC544" s="7"/>
      <c r="BT544" s="43"/>
      <c r="BU544" s="43"/>
      <c r="BV544" s="43"/>
      <c r="BW544" s="43"/>
      <c r="BX544" s="43"/>
      <c r="BY544" s="43"/>
      <c r="BZ544" s="43"/>
      <c r="CA544" s="43"/>
    </row>
    <row r="545" spans="1:79" ht="12.75">
      <c r="A545" s="43"/>
      <c r="B545" s="43"/>
      <c r="C545" s="43"/>
      <c r="D545" s="43"/>
      <c r="E545" s="43"/>
      <c r="F545" s="43"/>
      <c r="G545" s="43"/>
      <c r="H545" s="43"/>
      <c r="I545" s="11"/>
      <c r="J545" s="43"/>
      <c r="K545" s="43"/>
      <c r="L545" s="43"/>
      <c r="P545" s="11"/>
      <c r="R545" s="156"/>
      <c r="T545" s="5"/>
      <c r="U545" s="5"/>
      <c r="AG545" s="100"/>
      <c r="AM545" s="7"/>
      <c r="AN545" s="43"/>
      <c r="BA545" s="7"/>
      <c r="BB545" s="7"/>
      <c r="BC545" s="7"/>
      <c r="BT545" s="43"/>
      <c r="BU545" s="43"/>
      <c r="BV545" s="43"/>
      <c r="BW545" s="43"/>
      <c r="BX545" s="43"/>
      <c r="BY545" s="43"/>
      <c r="BZ545" s="43"/>
      <c r="CA545" s="43"/>
    </row>
    <row r="546" spans="1:79" ht="12.75">
      <c r="A546" s="43"/>
      <c r="B546" s="43"/>
      <c r="C546" s="43"/>
      <c r="D546" s="43"/>
      <c r="E546" s="43"/>
      <c r="F546" s="43"/>
      <c r="G546" s="43"/>
      <c r="H546" s="43"/>
      <c r="I546" s="11"/>
      <c r="J546" s="43"/>
      <c r="K546" s="43"/>
      <c r="L546" s="43"/>
      <c r="P546" s="11"/>
      <c r="R546" s="156"/>
      <c r="T546" s="5"/>
      <c r="U546" s="5"/>
      <c r="AG546" s="100"/>
      <c r="AM546" s="7"/>
      <c r="AN546" s="43"/>
      <c r="BA546" s="7"/>
      <c r="BB546" s="7"/>
      <c r="BC546" s="7"/>
      <c r="BT546" s="43"/>
      <c r="BU546" s="43"/>
      <c r="BV546" s="43"/>
      <c r="BW546" s="43"/>
      <c r="BX546" s="43"/>
      <c r="BY546" s="43"/>
      <c r="BZ546" s="43"/>
      <c r="CA546" s="43"/>
    </row>
    <row r="547" spans="1:79" ht="12.75">
      <c r="A547" s="43"/>
      <c r="B547" s="43"/>
      <c r="C547" s="43"/>
      <c r="D547" s="43"/>
      <c r="E547" s="43"/>
      <c r="F547" s="43"/>
      <c r="G547" s="43"/>
      <c r="H547" s="43"/>
      <c r="I547" s="11"/>
      <c r="J547" s="43"/>
      <c r="K547" s="43"/>
      <c r="L547" s="43"/>
      <c r="P547" s="11"/>
      <c r="R547" s="156"/>
      <c r="T547" s="5"/>
      <c r="U547" s="5"/>
      <c r="AG547" s="100"/>
      <c r="AM547" s="7"/>
      <c r="AN547" s="43"/>
      <c r="BA547" s="7"/>
      <c r="BB547" s="7"/>
      <c r="BC547" s="7"/>
      <c r="BT547" s="43"/>
      <c r="BU547" s="43"/>
      <c r="BV547" s="43"/>
      <c r="BW547" s="43"/>
      <c r="BX547" s="43"/>
      <c r="BY547" s="43"/>
      <c r="BZ547" s="43"/>
      <c r="CA547" s="43"/>
    </row>
    <row r="548" spans="1:79" ht="12.75">
      <c r="A548" s="43"/>
      <c r="B548" s="43"/>
      <c r="C548" s="43"/>
      <c r="D548" s="43"/>
      <c r="E548" s="43"/>
      <c r="F548" s="43"/>
      <c r="G548" s="43"/>
      <c r="H548" s="43"/>
      <c r="I548" s="11"/>
      <c r="J548" s="43"/>
      <c r="K548" s="43"/>
      <c r="L548" s="43"/>
      <c r="P548" s="11"/>
      <c r="R548" s="156"/>
      <c r="T548" s="5"/>
      <c r="U548" s="5"/>
      <c r="AG548" s="100"/>
      <c r="AM548" s="7"/>
      <c r="AN548" s="43"/>
      <c r="BA548" s="7"/>
      <c r="BB548" s="7"/>
      <c r="BC548" s="7"/>
      <c r="BT548" s="43"/>
      <c r="BU548" s="43"/>
      <c r="BV548" s="43"/>
      <c r="BW548" s="43"/>
      <c r="BX548" s="43"/>
      <c r="BY548" s="43"/>
      <c r="BZ548" s="43"/>
      <c r="CA548" s="43"/>
    </row>
    <row r="549" spans="1:79" ht="12.75">
      <c r="A549" s="43"/>
      <c r="B549" s="43"/>
      <c r="C549" s="43"/>
      <c r="D549" s="43"/>
      <c r="E549" s="43"/>
      <c r="F549" s="43"/>
      <c r="G549" s="43"/>
      <c r="H549" s="43"/>
      <c r="I549" s="11"/>
      <c r="J549" s="43"/>
      <c r="K549" s="43"/>
      <c r="L549" s="43"/>
      <c r="P549" s="11"/>
      <c r="R549" s="156"/>
      <c r="T549" s="5"/>
      <c r="U549" s="5"/>
      <c r="AG549" s="100"/>
      <c r="AM549" s="7"/>
      <c r="AN549" s="43"/>
      <c r="BA549" s="7"/>
      <c r="BB549" s="7"/>
      <c r="BC549" s="7"/>
      <c r="BT549" s="43"/>
      <c r="BU549" s="43"/>
      <c r="BV549" s="43"/>
      <c r="BW549" s="43"/>
      <c r="BX549" s="43"/>
      <c r="BY549" s="43"/>
      <c r="BZ549" s="43"/>
      <c r="CA549" s="43"/>
    </row>
    <row r="550" spans="1:79" ht="12.75">
      <c r="A550" s="43"/>
      <c r="B550" s="43"/>
      <c r="C550" s="43"/>
      <c r="D550" s="43"/>
      <c r="E550" s="43"/>
      <c r="F550" s="43"/>
      <c r="G550" s="43"/>
      <c r="H550" s="43"/>
      <c r="I550" s="11"/>
      <c r="J550" s="43"/>
      <c r="K550" s="43"/>
      <c r="L550" s="43"/>
      <c r="P550" s="11"/>
      <c r="R550" s="156"/>
      <c r="T550" s="5"/>
      <c r="U550" s="5"/>
      <c r="AG550" s="100"/>
      <c r="AM550" s="7"/>
      <c r="AN550" s="43"/>
      <c r="BA550" s="7"/>
      <c r="BB550" s="7"/>
      <c r="BC550" s="7"/>
      <c r="BT550" s="43"/>
      <c r="BU550" s="43"/>
      <c r="BV550" s="43"/>
      <c r="BW550" s="43"/>
      <c r="BX550" s="43"/>
      <c r="BY550" s="43"/>
      <c r="BZ550" s="43"/>
      <c r="CA550" s="43"/>
    </row>
    <row r="551" spans="1:79" ht="12.75">
      <c r="A551" s="43"/>
      <c r="B551" s="43"/>
      <c r="C551" s="43"/>
      <c r="D551" s="43"/>
      <c r="E551" s="43"/>
      <c r="F551" s="43"/>
      <c r="G551" s="43"/>
      <c r="H551" s="43"/>
      <c r="I551" s="11"/>
      <c r="J551" s="43"/>
      <c r="K551" s="43"/>
      <c r="L551" s="43"/>
      <c r="P551" s="11"/>
      <c r="R551" s="156"/>
      <c r="T551" s="5"/>
      <c r="U551" s="5"/>
      <c r="AG551" s="100"/>
      <c r="AM551" s="7"/>
      <c r="AN551" s="43"/>
      <c r="BA551" s="7"/>
      <c r="BB551" s="7"/>
      <c r="BC551" s="7"/>
      <c r="BT551" s="43"/>
      <c r="BU551" s="43"/>
      <c r="BV551" s="43"/>
      <c r="BW551" s="43"/>
      <c r="BX551" s="43"/>
      <c r="BY551" s="43"/>
      <c r="BZ551" s="43"/>
      <c r="CA551" s="43"/>
    </row>
    <row r="552" spans="1:79" ht="12.75">
      <c r="A552" s="43"/>
      <c r="B552" s="43"/>
      <c r="C552" s="43"/>
      <c r="D552" s="43"/>
      <c r="E552" s="43"/>
      <c r="F552" s="43"/>
      <c r="G552" s="43"/>
      <c r="H552" s="43"/>
      <c r="I552" s="11"/>
      <c r="J552" s="43"/>
      <c r="K552" s="43"/>
      <c r="L552" s="43"/>
      <c r="P552" s="11"/>
      <c r="R552" s="156"/>
      <c r="T552" s="5"/>
      <c r="U552" s="5"/>
      <c r="AG552" s="100"/>
      <c r="AM552" s="7"/>
      <c r="AN552" s="43"/>
      <c r="BA552" s="7"/>
      <c r="BB552" s="7"/>
      <c r="BC552" s="7"/>
      <c r="BT552" s="43"/>
      <c r="BU552" s="43"/>
      <c r="BV552" s="43"/>
      <c r="BW552" s="43"/>
      <c r="BX552" s="43"/>
      <c r="BY552" s="43"/>
      <c r="BZ552" s="43"/>
      <c r="CA552" s="43"/>
    </row>
    <row r="553" spans="1:79" ht="12.75">
      <c r="A553" s="43"/>
      <c r="B553" s="43"/>
      <c r="C553" s="43"/>
      <c r="D553" s="43"/>
      <c r="E553" s="43"/>
      <c r="F553" s="43"/>
      <c r="G553" s="43"/>
      <c r="H553" s="43"/>
      <c r="I553" s="11"/>
      <c r="J553" s="43"/>
      <c r="K553" s="43"/>
      <c r="L553" s="43"/>
      <c r="P553" s="11"/>
      <c r="R553" s="156"/>
      <c r="T553" s="5"/>
      <c r="U553" s="5"/>
      <c r="AG553" s="100"/>
      <c r="AM553" s="7"/>
      <c r="AN553" s="43"/>
      <c r="BA553" s="7"/>
      <c r="BB553" s="7"/>
      <c r="BC553" s="7"/>
      <c r="BT553" s="43"/>
      <c r="BU553" s="43"/>
      <c r="BV553" s="43"/>
      <c r="BW553" s="43"/>
      <c r="BX553" s="43"/>
      <c r="BY553" s="43"/>
      <c r="BZ553" s="43"/>
      <c r="CA553" s="43"/>
    </row>
    <row r="554" spans="1:79" ht="12.75">
      <c r="A554" s="43"/>
      <c r="B554" s="43"/>
      <c r="C554" s="43"/>
      <c r="D554" s="43"/>
      <c r="E554" s="43"/>
      <c r="F554" s="43"/>
      <c r="G554" s="43"/>
      <c r="H554" s="43"/>
      <c r="I554" s="11"/>
      <c r="J554" s="43"/>
      <c r="K554" s="43"/>
      <c r="L554" s="43"/>
      <c r="P554" s="11"/>
      <c r="R554" s="156"/>
      <c r="T554" s="5"/>
      <c r="U554" s="5"/>
      <c r="AG554" s="100"/>
      <c r="AM554" s="7"/>
      <c r="AN554" s="43"/>
      <c r="BA554" s="7"/>
      <c r="BB554" s="7"/>
      <c r="BC554" s="7"/>
      <c r="BT554" s="43"/>
      <c r="BU554" s="43"/>
      <c r="BV554" s="43"/>
      <c r="BW554" s="43"/>
      <c r="BX554" s="43"/>
      <c r="BY554" s="43"/>
      <c r="BZ554" s="43"/>
      <c r="CA554" s="43"/>
    </row>
    <row r="555" spans="1:79" ht="12.75">
      <c r="A555" s="43"/>
      <c r="B555" s="43"/>
      <c r="C555" s="43"/>
      <c r="D555" s="43"/>
      <c r="E555" s="43"/>
      <c r="F555" s="43"/>
      <c r="G555" s="43"/>
      <c r="H555" s="43"/>
      <c r="I555" s="11"/>
      <c r="J555" s="43"/>
      <c r="K555" s="43"/>
      <c r="L555" s="43"/>
      <c r="P555" s="11"/>
      <c r="R555" s="156"/>
      <c r="T555" s="5"/>
      <c r="U555" s="5"/>
      <c r="AG555" s="100"/>
      <c r="AM555" s="7"/>
      <c r="AN555" s="43"/>
      <c r="BA555" s="7"/>
      <c r="BB555" s="7"/>
      <c r="BC555" s="7"/>
      <c r="BT555" s="43"/>
      <c r="BU555" s="43"/>
      <c r="BV555" s="43"/>
      <c r="BW555" s="43"/>
      <c r="BX555" s="43"/>
      <c r="BY555" s="43"/>
      <c r="BZ555" s="43"/>
      <c r="CA555" s="43"/>
    </row>
    <row r="556" spans="1:79" ht="12.75">
      <c r="A556" s="43"/>
      <c r="B556" s="43"/>
      <c r="C556" s="43"/>
      <c r="D556" s="43"/>
      <c r="E556" s="43"/>
      <c r="F556" s="43"/>
      <c r="G556" s="43"/>
      <c r="H556" s="43"/>
      <c r="I556" s="11"/>
      <c r="J556" s="43"/>
      <c r="K556" s="43"/>
      <c r="L556" s="43"/>
      <c r="P556" s="11"/>
      <c r="R556" s="156"/>
      <c r="T556" s="5"/>
      <c r="U556" s="5"/>
      <c r="AG556" s="100"/>
      <c r="AM556" s="7"/>
      <c r="AN556" s="43"/>
      <c r="BA556" s="7"/>
      <c r="BB556" s="7"/>
      <c r="BC556" s="7"/>
      <c r="BT556" s="43"/>
      <c r="BU556" s="43"/>
      <c r="BV556" s="43"/>
      <c r="BW556" s="43"/>
      <c r="BX556" s="43"/>
      <c r="BY556" s="43"/>
      <c r="BZ556" s="43"/>
      <c r="CA556" s="43"/>
    </row>
    <row r="557" spans="1:79" ht="12.75">
      <c r="A557" s="43"/>
      <c r="B557" s="43"/>
      <c r="C557" s="43"/>
      <c r="D557" s="43"/>
      <c r="E557" s="43"/>
      <c r="F557" s="43"/>
      <c r="G557" s="43"/>
      <c r="H557" s="43"/>
      <c r="I557" s="11"/>
      <c r="J557" s="43"/>
      <c r="K557" s="43"/>
      <c r="L557" s="43"/>
      <c r="P557" s="11"/>
      <c r="R557" s="156"/>
      <c r="T557" s="5"/>
      <c r="U557" s="5"/>
      <c r="AG557" s="100"/>
      <c r="AM557" s="7"/>
      <c r="AN557" s="43"/>
      <c r="BA557" s="7"/>
      <c r="BB557" s="7"/>
      <c r="BC557" s="7"/>
      <c r="BT557" s="43"/>
      <c r="BU557" s="43"/>
      <c r="BV557" s="43"/>
      <c r="BW557" s="43"/>
      <c r="BX557" s="43"/>
      <c r="BY557" s="43"/>
      <c r="BZ557" s="43"/>
      <c r="CA557" s="43"/>
    </row>
    <row r="558" spans="1:79" ht="12.75">
      <c r="A558" s="43"/>
      <c r="B558" s="43"/>
      <c r="C558" s="43"/>
      <c r="D558" s="43"/>
      <c r="E558" s="43"/>
      <c r="F558" s="43"/>
      <c r="G558" s="43"/>
      <c r="H558" s="43"/>
      <c r="I558" s="11"/>
      <c r="J558" s="43"/>
      <c r="K558" s="43"/>
      <c r="L558" s="43"/>
      <c r="P558" s="11"/>
      <c r="R558" s="156"/>
      <c r="T558" s="5"/>
      <c r="U558" s="5"/>
      <c r="AG558" s="100"/>
      <c r="AM558" s="7"/>
      <c r="AN558" s="43"/>
      <c r="BA558" s="7"/>
      <c r="BB558" s="7"/>
      <c r="BC558" s="7"/>
      <c r="BT558" s="43"/>
      <c r="BU558" s="43"/>
      <c r="BV558" s="43"/>
      <c r="BW558" s="43"/>
      <c r="BX558" s="43"/>
      <c r="BY558" s="43"/>
      <c r="BZ558" s="43"/>
      <c r="CA558" s="43"/>
    </row>
    <row r="559" spans="1:79" ht="12.75">
      <c r="A559" s="43"/>
      <c r="B559" s="43"/>
      <c r="C559" s="43"/>
      <c r="D559" s="43"/>
      <c r="E559" s="43"/>
      <c r="F559" s="43"/>
      <c r="G559" s="43"/>
      <c r="H559" s="43"/>
      <c r="I559" s="11"/>
      <c r="J559" s="43"/>
      <c r="K559" s="43"/>
      <c r="L559" s="43"/>
      <c r="P559" s="11"/>
      <c r="R559" s="156"/>
      <c r="T559" s="5"/>
      <c r="U559" s="5"/>
      <c r="AG559" s="100"/>
      <c r="AM559" s="7"/>
      <c r="AN559" s="43"/>
      <c r="BA559" s="7"/>
      <c r="BB559" s="7"/>
      <c r="BC559" s="7"/>
      <c r="BT559" s="43"/>
      <c r="BU559" s="43"/>
      <c r="BV559" s="43"/>
      <c r="BW559" s="43"/>
      <c r="BX559" s="43"/>
      <c r="BY559" s="43"/>
      <c r="BZ559" s="43"/>
      <c r="CA559" s="43"/>
    </row>
    <row r="560" spans="1:79" ht="12.75">
      <c r="A560" s="43"/>
      <c r="B560" s="43"/>
      <c r="C560" s="43"/>
      <c r="D560" s="43"/>
      <c r="E560" s="43"/>
      <c r="F560" s="43"/>
      <c r="G560" s="43"/>
      <c r="H560" s="43"/>
      <c r="I560" s="11"/>
      <c r="J560" s="43"/>
      <c r="K560" s="43"/>
      <c r="L560" s="43"/>
      <c r="P560" s="11"/>
      <c r="R560" s="156"/>
      <c r="T560" s="5"/>
      <c r="U560" s="5"/>
      <c r="AG560" s="100"/>
      <c r="AM560" s="7"/>
      <c r="AN560" s="43"/>
      <c r="BA560" s="7"/>
      <c r="BB560" s="7"/>
      <c r="BC560" s="7"/>
      <c r="BT560" s="43"/>
      <c r="BU560" s="43"/>
      <c r="BV560" s="43"/>
      <c r="BW560" s="43"/>
      <c r="BX560" s="43"/>
      <c r="BY560" s="43"/>
      <c r="BZ560" s="43"/>
      <c r="CA560" s="43"/>
    </row>
    <row r="561" spans="1:79" ht="12.75">
      <c r="A561" s="43"/>
      <c r="B561" s="43"/>
      <c r="C561" s="43"/>
      <c r="D561" s="43"/>
      <c r="E561" s="43"/>
      <c r="F561" s="43"/>
      <c r="G561" s="43"/>
      <c r="H561" s="43"/>
      <c r="I561" s="11"/>
      <c r="J561" s="43"/>
      <c r="K561" s="43"/>
      <c r="L561" s="43"/>
      <c r="P561" s="11"/>
      <c r="R561" s="156"/>
      <c r="T561" s="5"/>
      <c r="U561" s="5"/>
      <c r="AG561" s="100"/>
      <c r="AM561" s="7"/>
      <c r="AN561" s="43"/>
      <c r="BA561" s="7"/>
      <c r="BB561" s="7"/>
      <c r="BC561" s="7"/>
      <c r="BT561" s="43"/>
      <c r="BU561" s="43"/>
      <c r="BV561" s="43"/>
      <c r="BW561" s="43"/>
      <c r="BX561" s="43"/>
      <c r="BY561" s="43"/>
      <c r="BZ561" s="43"/>
      <c r="CA561" s="43"/>
    </row>
    <row r="562" spans="1:79" ht="12.75">
      <c r="A562" s="43"/>
      <c r="B562" s="43"/>
      <c r="C562" s="43"/>
      <c r="D562" s="43"/>
      <c r="E562" s="43"/>
      <c r="F562" s="43"/>
      <c r="G562" s="43"/>
      <c r="H562" s="43"/>
      <c r="I562" s="11"/>
      <c r="J562" s="43"/>
      <c r="K562" s="43"/>
      <c r="L562" s="43"/>
      <c r="P562" s="11"/>
      <c r="R562" s="156"/>
      <c r="T562" s="5"/>
      <c r="U562" s="5"/>
      <c r="AG562" s="98"/>
      <c r="AM562" s="7"/>
      <c r="AN562" s="43"/>
      <c r="BA562" s="7"/>
      <c r="BB562" s="7"/>
      <c r="BC562" s="7"/>
      <c r="BT562" s="43"/>
      <c r="BU562" s="43"/>
      <c r="BV562" s="43"/>
      <c r="BW562" s="43"/>
      <c r="BX562" s="43"/>
      <c r="BY562" s="43"/>
      <c r="BZ562" s="43"/>
      <c r="CA562" s="43"/>
    </row>
    <row r="563" spans="1:79" ht="12.75">
      <c r="A563" s="43"/>
      <c r="B563" s="43"/>
      <c r="C563" s="43"/>
      <c r="D563" s="43"/>
      <c r="E563" s="43"/>
      <c r="F563" s="43"/>
      <c r="G563" s="43"/>
      <c r="H563" s="43"/>
      <c r="I563" s="11"/>
      <c r="J563" s="43"/>
      <c r="K563" s="43"/>
      <c r="L563" s="43"/>
      <c r="P563" s="11"/>
      <c r="R563" s="156"/>
      <c r="T563" s="5"/>
      <c r="U563" s="5"/>
      <c r="AG563" s="98"/>
      <c r="AM563" s="7"/>
      <c r="AN563" s="43"/>
      <c r="BA563" s="7"/>
      <c r="BB563" s="7"/>
      <c r="BC563" s="7"/>
      <c r="BT563" s="43"/>
      <c r="BU563" s="43"/>
      <c r="BV563" s="43"/>
      <c r="BW563" s="43"/>
      <c r="BX563" s="43"/>
      <c r="BY563" s="43"/>
      <c r="BZ563" s="43"/>
      <c r="CA563" s="43"/>
    </row>
    <row r="564" spans="1:79" ht="12.75">
      <c r="A564" s="43"/>
      <c r="B564" s="43"/>
      <c r="C564" s="43"/>
      <c r="D564" s="43"/>
      <c r="E564" s="43"/>
      <c r="F564" s="43"/>
      <c r="G564" s="43"/>
      <c r="H564" s="43"/>
      <c r="I564" s="11"/>
      <c r="J564" s="43"/>
      <c r="K564" s="43"/>
      <c r="L564" s="43"/>
      <c r="P564" s="11"/>
      <c r="R564" s="156"/>
      <c r="T564" s="5"/>
      <c r="U564" s="5"/>
      <c r="AG564" s="98"/>
      <c r="AM564" s="7"/>
      <c r="AN564" s="43"/>
      <c r="BA564" s="7"/>
      <c r="BB564" s="7"/>
      <c r="BC564" s="7"/>
      <c r="BT564" s="43"/>
      <c r="BU564" s="43"/>
      <c r="BV564" s="43"/>
      <c r="BW564" s="43"/>
      <c r="BX564" s="43"/>
      <c r="BY564" s="43"/>
      <c r="BZ564" s="43"/>
      <c r="CA564" s="43"/>
    </row>
    <row r="565" spans="1:79" ht="12.75">
      <c r="A565" s="43"/>
      <c r="B565" s="43"/>
      <c r="C565" s="43"/>
      <c r="D565" s="43"/>
      <c r="E565" s="43"/>
      <c r="F565" s="43"/>
      <c r="G565" s="43"/>
      <c r="H565" s="43"/>
      <c r="I565" s="11"/>
      <c r="J565" s="43"/>
      <c r="K565" s="43"/>
      <c r="L565" s="43"/>
      <c r="P565" s="11"/>
      <c r="R565" s="156"/>
      <c r="T565" s="5"/>
      <c r="U565" s="5"/>
      <c r="AG565" s="98"/>
      <c r="AM565" s="7"/>
      <c r="AN565" s="43"/>
      <c r="BA565" s="7"/>
      <c r="BB565" s="7"/>
      <c r="BC565" s="7"/>
      <c r="BT565" s="43"/>
      <c r="BU565" s="43"/>
      <c r="BV565" s="43"/>
      <c r="BW565" s="43"/>
      <c r="BX565" s="43"/>
      <c r="BY565" s="43"/>
      <c r="BZ565" s="43"/>
      <c r="CA565" s="43"/>
    </row>
    <row r="566" spans="1:79" ht="12.75">
      <c r="A566" s="43"/>
      <c r="B566" s="43"/>
      <c r="C566" s="43"/>
      <c r="D566" s="43"/>
      <c r="E566" s="43"/>
      <c r="F566" s="43"/>
      <c r="G566" s="43"/>
      <c r="H566" s="43"/>
      <c r="I566" s="11"/>
      <c r="J566" s="43"/>
      <c r="K566" s="43"/>
      <c r="L566" s="43"/>
      <c r="P566" s="11"/>
      <c r="R566" s="156"/>
      <c r="T566" s="5"/>
      <c r="U566" s="5"/>
      <c r="AG566" s="98"/>
      <c r="AM566" s="7"/>
      <c r="AN566" s="43"/>
      <c r="BA566" s="7"/>
      <c r="BB566" s="7"/>
      <c r="BC566" s="7"/>
      <c r="BT566" s="43"/>
      <c r="BU566" s="43"/>
      <c r="BV566" s="43"/>
      <c r="BW566" s="43"/>
      <c r="BX566" s="43"/>
      <c r="BY566" s="43"/>
      <c r="BZ566" s="43"/>
      <c r="CA566" s="43"/>
    </row>
    <row r="567" spans="1:79" ht="12.75">
      <c r="A567" s="43"/>
      <c r="B567" s="43"/>
      <c r="C567" s="43"/>
      <c r="D567" s="43"/>
      <c r="E567" s="43"/>
      <c r="F567" s="43"/>
      <c r="G567" s="43"/>
      <c r="H567" s="43"/>
      <c r="I567" s="11"/>
      <c r="J567" s="43"/>
      <c r="K567" s="43"/>
      <c r="L567" s="43"/>
      <c r="P567" s="11"/>
      <c r="R567" s="156"/>
      <c r="T567" s="5"/>
      <c r="U567" s="5"/>
      <c r="AG567" s="98"/>
      <c r="AM567" s="7"/>
      <c r="AN567" s="43"/>
      <c r="BA567" s="7"/>
      <c r="BB567" s="7"/>
      <c r="BC567" s="7"/>
      <c r="BT567" s="43"/>
      <c r="BU567" s="43"/>
      <c r="BV567" s="43"/>
      <c r="BW567" s="43"/>
      <c r="BX567" s="43"/>
      <c r="BY567" s="43"/>
      <c r="BZ567" s="43"/>
      <c r="CA567" s="43"/>
    </row>
    <row r="568" spans="1:79" ht="12.75">
      <c r="A568" s="43"/>
      <c r="B568" s="43"/>
      <c r="C568" s="43"/>
      <c r="D568" s="43"/>
      <c r="E568" s="43"/>
      <c r="F568" s="43"/>
      <c r="G568" s="43"/>
      <c r="H568" s="43"/>
      <c r="I568" s="11"/>
      <c r="J568" s="43"/>
      <c r="K568" s="43"/>
      <c r="L568" s="43"/>
      <c r="P568" s="11"/>
      <c r="R568" s="156"/>
      <c r="T568" s="5"/>
      <c r="U568" s="5"/>
      <c r="AG568" s="98"/>
      <c r="AM568" s="7"/>
      <c r="AN568" s="43"/>
      <c r="BA568" s="7"/>
      <c r="BB568" s="7"/>
      <c r="BC568" s="7"/>
      <c r="BT568" s="43"/>
      <c r="BU568" s="43"/>
      <c r="BV568" s="43"/>
      <c r="BW568" s="43"/>
      <c r="BX568" s="43"/>
      <c r="BY568" s="43"/>
      <c r="BZ568" s="43"/>
      <c r="CA568" s="43"/>
    </row>
    <row r="569" spans="1:79" ht="12.75">
      <c r="A569" s="43"/>
      <c r="B569" s="43"/>
      <c r="C569" s="43"/>
      <c r="D569" s="43"/>
      <c r="E569" s="43"/>
      <c r="F569" s="43"/>
      <c r="G569" s="43"/>
      <c r="H569" s="43"/>
      <c r="I569" s="11"/>
      <c r="J569" s="43"/>
      <c r="K569" s="43"/>
      <c r="L569" s="43"/>
      <c r="P569" s="11"/>
      <c r="R569" s="156"/>
      <c r="T569" s="5"/>
      <c r="U569" s="5"/>
      <c r="AG569" s="98"/>
      <c r="AM569" s="7"/>
      <c r="AN569" s="43"/>
      <c r="BA569" s="7"/>
      <c r="BB569" s="7"/>
      <c r="BC569" s="7"/>
      <c r="BT569" s="43"/>
      <c r="BU569" s="43"/>
      <c r="BV569" s="43"/>
      <c r="BW569" s="43"/>
      <c r="BX569" s="43"/>
      <c r="BY569" s="43"/>
      <c r="BZ569" s="43"/>
      <c r="CA569" s="43"/>
    </row>
    <row r="570" spans="1:79" ht="12.75">
      <c r="A570" s="43"/>
      <c r="B570" s="43"/>
      <c r="C570" s="43"/>
      <c r="D570" s="43"/>
      <c r="E570" s="43"/>
      <c r="F570" s="43"/>
      <c r="G570" s="43"/>
      <c r="H570" s="43"/>
      <c r="I570" s="11"/>
      <c r="J570" s="43"/>
      <c r="K570" s="43"/>
      <c r="L570" s="43"/>
      <c r="P570" s="11"/>
      <c r="R570" s="13"/>
      <c r="T570" s="5"/>
      <c r="U570" s="5"/>
      <c r="AG570" s="98"/>
      <c r="AM570" s="7"/>
      <c r="AN570" s="43"/>
      <c r="BA570" s="7"/>
      <c r="BB570" s="7"/>
      <c r="BC570" s="7"/>
      <c r="BT570" s="43"/>
      <c r="BU570" s="43"/>
      <c r="BV570" s="43"/>
      <c r="BW570" s="43"/>
      <c r="BX570" s="43"/>
      <c r="BY570" s="43"/>
      <c r="BZ570" s="43"/>
      <c r="CA570" s="43"/>
    </row>
    <row r="571" spans="1:79" ht="12.75">
      <c r="A571" s="43"/>
      <c r="B571" s="43"/>
      <c r="C571" s="43"/>
      <c r="D571" s="43"/>
      <c r="E571" s="43"/>
      <c r="F571" s="43"/>
      <c r="G571" s="43"/>
      <c r="H571" s="43"/>
      <c r="I571" s="11"/>
      <c r="J571" s="43"/>
      <c r="K571" s="43"/>
      <c r="L571" s="43"/>
      <c r="P571" s="11"/>
      <c r="R571" s="13"/>
      <c r="T571" s="5"/>
      <c r="U571" s="5"/>
      <c r="AG571" s="98"/>
      <c r="AM571" s="7"/>
      <c r="AN571" s="43"/>
      <c r="BA571" s="7"/>
      <c r="BB571" s="7"/>
      <c r="BC571" s="7"/>
      <c r="BT571" s="43"/>
      <c r="BU571" s="43"/>
      <c r="BV571" s="43"/>
      <c r="BW571" s="43"/>
      <c r="BX571" s="43"/>
      <c r="BY571" s="43"/>
      <c r="BZ571" s="43"/>
      <c r="CA571" s="43"/>
    </row>
    <row r="572" spans="1:79" ht="12.75">
      <c r="A572" s="43"/>
      <c r="B572" s="43"/>
      <c r="C572" s="43"/>
      <c r="D572" s="43"/>
      <c r="E572" s="43"/>
      <c r="F572" s="43"/>
      <c r="G572" s="43"/>
      <c r="H572" s="43"/>
      <c r="I572" s="11"/>
      <c r="J572" s="43"/>
      <c r="K572" s="43"/>
      <c r="L572" s="43"/>
      <c r="P572" s="11"/>
      <c r="R572" s="13"/>
      <c r="T572" s="5"/>
      <c r="U572" s="5"/>
      <c r="AG572" s="98"/>
      <c r="AM572" s="7"/>
      <c r="AN572" s="43"/>
      <c r="BA572" s="7"/>
      <c r="BB572" s="7"/>
      <c r="BC572" s="7"/>
      <c r="BT572" s="43"/>
      <c r="BU572" s="43"/>
      <c r="BV572" s="43"/>
      <c r="BW572" s="43"/>
      <c r="BX572" s="43"/>
      <c r="BY572" s="43"/>
      <c r="BZ572" s="43"/>
      <c r="CA572" s="43"/>
    </row>
    <row r="573" spans="1:79" ht="12.75">
      <c r="A573" s="43"/>
      <c r="B573" s="43"/>
      <c r="C573" s="43"/>
      <c r="D573" s="43"/>
      <c r="E573" s="43"/>
      <c r="F573" s="43"/>
      <c r="G573" s="43"/>
      <c r="H573" s="43"/>
      <c r="I573" s="11"/>
      <c r="J573" s="43"/>
      <c r="K573" s="43"/>
      <c r="L573" s="43"/>
      <c r="P573" s="11"/>
      <c r="R573" s="13"/>
      <c r="T573" s="5"/>
      <c r="U573" s="5"/>
      <c r="AG573" s="98"/>
      <c r="AM573" s="7"/>
      <c r="AN573" s="43"/>
      <c r="BA573" s="7"/>
      <c r="BB573" s="7"/>
      <c r="BC573" s="7"/>
      <c r="BT573" s="43"/>
      <c r="BU573" s="43"/>
      <c r="BV573" s="43"/>
      <c r="BW573" s="43"/>
      <c r="BX573" s="43"/>
      <c r="BY573" s="43"/>
      <c r="BZ573" s="43"/>
      <c r="CA573" s="43"/>
    </row>
    <row r="574" spans="1:79" ht="12.75">
      <c r="A574" s="43"/>
      <c r="B574" s="43"/>
      <c r="C574" s="43"/>
      <c r="D574" s="43"/>
      <c r="E574" s="43"/>
      <c r="F574" s="43"/>
      <c r="G574" s="43"/>
      <c r="H574" s="43"/>
      <c r="I574" s="11"/>
      <c r="J574" s="43"/>
      <c r="K574" s="43"/>
      <c r="L574" s="43"/>
      <c r="P574" s="11"/>
      <c r="R574" s="13"/>
      <c r="T574" s="5"/>
      <c r="U574" s="5"/>
      <c r="AG574" s="98"/>
      <c r="AM574" s="7"/>
      <c r="AN574" s="43"/>
      <c r="BA574" s="7"/>
      <c r="BB574" s="7"/>
      <c r="BC574" s="7"/>
      <c r="BT574" s="43"/>
      <c r="BU574" s="43"/>
      <c r="BV574" s="43"/>
      <c r="BW574" s="43"/>
      <c r="BX574" s="43"/>
      <c r="BY574" s="43"/>
      <c r="BZ574" s="43"/>
      <c r="CA574" s="43"/>
    </row>
    <row r="575" spans="1:79" ht="12.75">
      <c r="A575" s="43"/>
      <c r="B575" s="43"/>
      <c r="C575" s="43"/>
      <c r="D575" s="43"/>
      <c r="E575" s="43"/>
      <c r="F575" s="43"/>
      <c r="G575" s="43"/>
      <c r="H575" s="43"/>
      <c r="I575" s="11"/>
      <c r="J575" s="43"/>
      <c r="K575" s="43"/>
      <c r="L575" s="43"/>
      <c r="P575" s="11"/>
      <c r="R575" s="13"/>
      <c r="T575" s="5"/>
      <c r="U575" s="5"/>
      <c r="AG575" s="98"/>
      <c r="AM575" s="7"/>
      <c r="AN575" s="43"/>
      <c r="BA575" s="7"/>
      <c r="BB575" s="7"/>
      <c r="BC575" s="7"/>
      <c r="BT575" s="43"/>
      <c r="BU575" s="43"/>
      <c r="BV575" s="43"/>
      <c r="BW575" s="43"/>
      <c r="BX575" s="43"/>
      <c r="BY575" s="43"/>
      <c r="BZ575" s="43"/>
      <c r="CA575" s="43"/>
    </row>
    <row r="576" spans="1:79" ht="12.75">
      <c r="A576" s="43"/>
      <c r="B576" s="43"/>
      <c r="C576" s="43"/>
      <c r="D576" s="43"/>
      <c r="E576" s="43"/>
      <c r="F576" s="43"/>
      <c r="G576" s="43"/>
      <c r="H576" s="43"/>
      <c r="I576" s="11"/>
      <c r="J576" s="43"/>
      <c r="K576" s="43"/>
      <c r="L576" s="43"/>
      <c r="P576" s="11"/>
      <c r="R576" s="13"/>
      <c r="T576" s="5"/>
      <c r="U576" s="5"/>
      <c r="AG576" s="98"/>
      <c r="AM576" s="7"/>
      <c r="AN576" s="43"/>
      <c r="BA576" s="7"/>
      <c r="BB576" s="7"/>
      <c r="BC576" s="7"/>
      <c r="BT576" s="43"/>
      <c r="BU576" s="43"/>
      <c r="BV576" s="43"/>
      <c r="BW576" s="43"/>
      <c r="BX576" s="43"/>
      <c r="BY576" s="43"/>
      <c r="BZ576" s="43"/>
      <c r="CA576" s="43"/>
    </row>
    <row r="577" spans="1:79" ht="12.75">
      <c r="A577" s="43"/>
      <c r="B577" s="43"/>
      <c r="C577" s="43"/>
      <c r="D577" s="43"/>
      <c r="E577" s="43"/>
      <c r="F577" s="43"/>
      <c r="G577" s="43"/>
      <c r="H577" s="43"/>
      <c r="I577" s="11"/>
      <c r="J577" s="43"/>
      <c r="K577" s="43"/>
      <c r="L577" s="43"/>
      <c r="P577" s="11"/>
      <c r="R577" s="13"/>
      <c r="T577" s="5"/>
      <c r="U577" s="5"/>
      <c r="AG577" s="98"/>
      <c r="AM577" s="7"/>
      <c r="AN577" s="43"/>
      <c r="BA577" s="7"/>
      <c r="BB577" s="7"/>
      <c r="BC577" s="7"/>
      <c r="BT577" s="43"/>
      <c r="BU577" s="43"/>
      <c r="BV577" s="43"/>
      <c r="BW577" s="43"/>
      <c r="BX577" s="43"/>
      <c r="BY577" s="43"/>
      <c r="BZ577" s="43"/>
      <c r="CA577" s="43"/>
    </row>
    <row r="578" spans="1:79" ht="12.75">
      <c r="A578" s="43"/>
      <c r="B578" s="43"/>
      <c r="C578" s="43"/>
      <c r="D578" s="43"/>
      <c r="E578" s="43"/>
      <c r="F578" s="43"/>
      <c r="G578" s="43"/>
      <c r="H578" s="43"/>
      <c r="I578" s="11"/>
      <c r="J578" s="43"/>
      <c r="K578" s="43"/>
      <c r="L578" s="43"/>
      <c r="P578" s="11"/>
      <c r="R578" s="13"/>
      <c r="T578" s="5"/>
      <c r="U578" s="5"/>
      <c r="AG578" s="98"/>
      <c r="AM578" s="7"/>
      <c r="AN578" s="43"/>
      <c r="BA578" s="7"/>
      <c r="BB578" s="7"/>
      <c r="BC578" s="7"/>
      <c r="BT578" s="43"/>
      <c r="BU578" s="43"/>
      <c r="BV578" s="43"/>
      <c r="BW578" s="43"/>
      <c r="BX578" s="43"/>
      <c r="BY578" s="43"/>
      <c r="BZ578" s="43"/>
      <c r="CA578" s="43"/>
    </row>
    <row r="579" spans="1:79" ht="12.75">
      <c r="A579" s="43"/>
      <c r="B579" s="43"/>
      <c r="C579" s="43"/>
      <c r="D579" s="43"/>
      <c r="E579" s="43"/>
      <c r="F579" s="43"/>
      <c r="G579" s="43"/>
      <c r="H579" s="43"/>
      <c r="I579" s="11"/>
      <c r="J579" s="43"/>
      <c r="K579" s="43"/>
      <c r="L579" s="43"/>
      <c r="P579" s="11"/>
      <c r="R579" s="13"/>
      <c r="T579" s="5"/>
      <c r="U579" s="5"/>
      <c r="AG579" s="98"/>
      <c r="AM579" s="7"/>
      <c r="AN579" s="43"/>
      <c r="BA579" s="7"/>
      <c r="BB579" s="7"/>
      <c r="BC579" s="7"/>
      <c r="BT579" s="43"/>
      <c r="BU579" s="43"/>
      <c r="BV579" s="43"/>
      <c r="BW579" s="43"/>
      <c r="BX579" s="43"/>
      <c r="BY579" s="43"/>
      <c r="BZ579" s="43"/>
      <c r="CA579" s="43"/>
    </row>
    <row r="580" spans="1:79" ht="12.75">
      <c r="A580" s="43"/>
      <c r="B580" s="43"/>
      <c r="C580" s="43"/>
      <c r="D580" s="43"/>
      <c r="E580" s="43"/>
      <c r="F580" s="43"/>
      <c r="G580" s="43"/>
      <c r="H580" s="43"/>
      <c r="I580" s="11"/>
      <c r="J580" s="43"/>
      <c r="K580" s="43"/>
      <c r="L580" s="43"/>
      <c r="P580" s="11"/>
      <c r="R580" s="13"/>
      <c r="T580" s="5"/>
      <c r="U580" s="5"/>
      <c r="AG580" s="98"/>
      <c r="AM580" s="7"/>
      <c r="AN580" s="43"/>
      <c r="BA580" s="7"/>
      <c r="BB580" s="7"/>
      <c r="BC580" s="7"/>
      <c r="BT580" s="43"/>
      <c r="BU580" s="43"/>
      <c r="BV580" s="43"/>
      <c r="BW580" s="43"/>
      <c r="BX580" s="43"/>
      <c r="BY580" s="43"/>
      <c r="BZ580" s="43"/>
      <c r="CA580" s="43"/>
    </row>
    <row r="581" spans="1:79" ht="12.75">
      <c r="A581" s="43"/>
      <c r="B581" s="43"/>
      <c r="C581" s="43"/>
      <c r="D581" s="43"/>
      <c r="E581" s="43"/>
      <c r="F581" s="43"/>
      <c r="G581" s="43"/>
      <c r="H581" s="43"/>
      <c r="I581" s="11"/>
      <c r="J581" s="43"/>
      <c r="K581" s="43"/>
      <c r="L581" s="43"/>
      <c r="P581" s="11"/>
      <c r="R581" s="13"/>
      <c r="T581" s="5"/>
      <c r="U581" s="5"/>
      <c r="AG581" s="98"/>
      <c r="AM581" s="7"/>
      <c r="AN581" s="43"/>
      <c r="BA581" s="7"/>
      <c r="BB581" s="7"/>
      <c r="BC581" s="7"/>
      <c r="BT581" s="43"/>
      <c r="BU581" s="43"/>
      <c r="BV581" s="43"/>
      <c r="BW581" s="43"/>
      <c r="BX581" s="43"/>
      <c r="BY581" s="43"/>
      <c r="BZ581" s="43"/>
      <c r="CA581" s="43"/>
    </row>
    <row r="582" spans="1:79" ht="12.75">
      <c r="A582" s="43"/>
      <c r="B582" s="43"/>
      <c r="C582" s="43"/>
      <c r="D582" s="43"/>
      <c r="E582" s="43"/>
      <c r="F582" s="43"/>
      <c r="G582" s="43"/>
      <c r="H582" s="43"/>
      <c r="I582" s="11"/>
      <c r="J582" s="43"/>
      <c r="K582" s="43"/>
      <c r="L582" s="43"/>
      <c r="P582" s="11"/>
      <c r="R582" s="13"/>
      <c r="T582" s="5"/>
      <c r="U582" s="5"/>
      <c r="AG582" s="98"/>
      <c r="AM582" s="7"/>
      <c r="AN582" s="43"/>
      <c r="BA582" s="7"/>
      <c r="BB582" s="7"/>
      <c r="BC582" s="7"/>
      <c r="BT582" s="43"/>
      <c r="BU582" s="43"/>
      <c r="BV582" s="43"/>
      <c r="BW582" s="43"/>
      <c r="BX582" s="43"/>
      <c r="BY582" s="43"/>
      <c r="BZ582" s="43"/>
      <c r="CA582" s="43"/>
    </row>
    <row r="583" spans="1:79" ht="12.75">
      <c r="A583" s="43"/>
      <c r="B583" s="43"/>
      <c r="C583" s="43"/>
      <c r="D583" s="43"/>
      <c r="E583" s="43"/>
      <c r="F583" s="43"/>
      <c r="G583" s="43"/>
      <c r="H583" s="43"/>
      <c r="I583" s="11"/>
      <c r="J583" s="43"/>
      <c r="K583" s="43"/>
      <c r="L583" s="43"/>
      <c r="P583" s="11"/>
      <c r="R583" s="13"/>
      <c r="T583" s="5"/>
      <c r="U583" s="5"/>
      <c r="AG583" s="98"/>
      <c r="AM583" s="7"/>
      <c r="AN583" s="43"/>
      <c r="BA583" s="7"/>
      <c r="BB583" s="7"/>
      <c r="BC583" s="7"/>
      <c r="BT583" s="43"/>
      <c r="BU583" s="43"/>
      <c r="BV583" s="43"/>
      <c r="BW583" s="43"/>
      <c r="BX583" s="43"/>
      <c r="BY583" s="43"/>
      <c r="BZ583" s="43"/>
      <c r="CA583" s="43"/>
    </row>
    <row r="584" spans="1:79" ht="12.75">
      <c r="A584" s="43"/>
      <c r="B584" s="43"/>
      <c r="C584" s="43"/>
      <c r="D584" s="43"/>
      <c r="E584" s="43"/>
      <c r="F584" s="43"/>
      <c r="G584" s="43"/>
      <c r="H584" s="43"/>
      <c r="I584" s="11"/>
      <c r="J584" s="43"/>
      <c r="K584" s="43"/>
      <c r="L584" s="43"/>
      <c r="P584" s="11"/>
      <c r="R584" s="13"/>
      <c r="T584" s="5"/>
      <c r="U584" s="5"/>
      <c r="AG584" s="98"/>
      <c r="AM584" s="7"/>
      <c r="AN584" s="43"/>
      <c r="BA584" s="7"/>
      <c r="BB584" s="7"/>
      <c r="BC584" s="7"/>
      <c r="BT584" s="43"/>
      <c r="BU584" s="43"/>
      <c r="BV584" s="43"/>
      <c r="BW584" s="43"/>
      <c r="BX584" s="43"/>
      <c r="BY584" s="43"/>
      <c r="BZ584" s="43"/>
      <c r="CA584" s="43"/>
    </row>
    <row r="585" spans="1:79" ht="12.75">
      <c r="A585" s="43"/>
      <c r="B585" s="43"/>
      <c r="C585" s="43"/>
      <c r="D585" s="43"/>
      <c r="E585" s="43"/>
      <c r="F585" s="43"/>
      <c r="G585" s="43"/>
      <c r="H585" s="43"/>
      <c r="I585" s="11"/>
      <c r="J585" s="43"/>
      <c r="K585" s="43"/>
      <c r="L585" s="43"/>
      <c r="P585" s="11"/>
      <c r="R585" s="13"/>
      <c r="T585" s="5"/>
      <c r="U585" s="5"/>
      <c r="AG585" s="98"/>
      <c r="AM585" s="7"/>
      <c r="AN585" s="43"/>
      <c r="BA585" s="7"/>
      <c r="BB585" s="7"/>
      <c r="BC585" s="7"/>
      <c r="BT585" s="43"/>
      <c r="BU585" s="43"/>
      <c r="BV585" s="43"/>
      <c r="BW585" s="43"/>
      <c r="BX585" s="43"/>
      <c r="BY585" s="43"/>
      <c r="BZ585" s="43"/>
      <c r="CA585" s="43"/>
    </row>
    <row r="586" spans="1:79" ht="12.75">
      <c r="A586" s="43"/>
      <c r="B586" s="43"/>
      <c r="C586" s="43"/>
      <c r="D586" s="43"/>
      <c r="E586" s="43"/>
      <c r="F586" s="43"/>
      <c r="G586" s="43"/>
      <c r="H586" s="43"/>
      <c r="I586" s="11"/>
      <c r="J586" s="43"/>
      <c r="K586" s="43"/>
      <c r="L586" s="43"/>
      <c r="P586" s="11"/>
      <c r="R586" s="13"/>
      <c r="T586" s="5"/>
      <c r="U586" s="5"/>
      <c r="AG586" s="98"/>
      <c r="AM586" s="7"/>
      <c r="AN586" s="43"/>
      <c r="BA586" s="7"/>
      <c r="BB586" s="7"/>
      <c r="BC586" s="7"/>
      <c r="BT586" s="43"/>
      <c r="BU586" s="43"/>
      <c r="BV586" s="43"/>
      <c r="BW586" s="43"/>
      <c r="BX586" s="43"/>
      <c r="BY586" s="43"/>
      <c r="BZ586" s="43"/>
      <c r="CA586" s="43"/>
    </row>
    <row r="587" spans="1:79" ht="12.75">
      <c r="A587" s="43"/>
      <c r="B587" s="43"/>
      <c r="C587" s="43"/>
      <c r="D587" s="43"/>
      <c r="E587" s="43"/>
      <c r="F587" s="43"/>
      <c r="G587" s="43"/>
      <c r="H587" s="43"/>
      <c r="I587" s="11"/>
      <c r="J587" s="43"/>
      <c r="K587" s="43"/>
      <c r="L587" s="43"/>
      <c r="P587" s="11"/>
      <c r="R587" s="13"/>
      <c r="T587" s="5"/>
      <c r="U587" s="5"/>
      <c r="AG587" s="98"/>
      <c r="AM587" s="7"/>
      <c r="AN587" s="43"/>
      <c r="BA587" s="7"/>
      <c r="BB587" s="7"/>
      <c r="BC587" s="7"/>
      <c r="BT587" s="43"/>
      <c r="BU587" s="43"/>
      <c r="BV587" s="43"/>
      <c r="BW587" s="43"/>
      <c r="BX587" s="43"/>
      <c r="BY587" s="43"/>
      <c r="BZ587" s="43"/>
      <c r="CA587" s="43"/>
    </row>
    <row r="588" spans="1:79" ht="12.75">
      <c r="A588" s="43"/>
      <c r="B588" s="43"/>
      <c r="C588" s="43"/>
      <c r="D588" s="43"/>
      <c r="E588" s="43"/>
      <c r="F588" s="43"/>
      <c r="G588" s="43"/>
      <c r="H588" s="43"/>
      <c r="I588" s="11"/>
      <c r="J588" s="43"/>
      <c r="K588" s="43"/>
      <c r="L588" s="43"/>
      <c r="P588" s="11"/>
      <c r="R588" s="13"/>
      <c r="T588" s="5"/>
      <c r="U588" s="5"/>
      <c r="AG588" s="98"/>
      <c r="AM588" s="7"/>
      <c r="AN588" s="43"/>
      <c r="BA588" s="7"/>
      <c r="BB588" s="7"/>
      <c r="BC588" s="7"/>
      <c r="BT588" s="43"/>
      <c r="BU588" s="43"/>
      <c r="BV588" s="43"/>
      <c r="BW588" s="43"/>
      <c r="BX588" s="43"/>
      <c r="BY588" s="43"/>
      <c r="BZ588" s="43"/>
      <c r="CA588" s="43"/>
    </row>
    <row r="589" spans="1:79" ht="12.75">
      <c r="A589" s="43"/>
      <c r="B589" s="43"/>
      <c r="C589" s="43"/>
      <c r="D589" s="43"/>
      <c r="E589" s="43"/>
      <c r="F589" s="43"/>
      <c r="G589" s="43"/>
      <c r="H589" s="43"/>
      <c r="I589" s="11"/>
      <c r="J589" s="43"/>
      <c r="K589" s="43"/>
      <c r="L589" s="43"/>
      <c r="P589" s="11"/>
      <c r="R589" s="13"/>
      <c r="T589" s="5"/>
      <c r="U589" s="5"/>
      <c r="AG589" s="98"/>
      <c r="AM589" s="7"/>
      <c r="AN589" s="43"/>
      <c r="BA589" s="7"/>
      <c r="BB589" s="7"/>
      <c r="BC589" s="7"/>
      <c r="BT589" s="43"/>
      <c r="BU589" s="43"/>
      <c r="BV589" s="43"/>
      <c r="BW589" s="43"/>
      <c r="BX589" s="43"/>
      <c r="BY589" s="43"/>
      <c r="BZ589" s="43"/>
      <c r="CA589" s="43"/>
    </row>
    <row r="590" spans="1:79" ht="12.75">
      <c r="A590" s="43"/>
      <c r="B590" s="43"/>
      <c r="C590" s="43"/>
      <c r="D590" s="43"/>
      <c r="E590" s="43"/>
      <c r="F590" s="43"/>
      <c r="G590" s="43"/>
      <c r="H590" s="43"/>
      <c r="I590" s="11"/>
      <c r="J590" s="43"/>
      <c r="K590" s="43"/>
      <c r="L590" s="43"/>
      <c r="P590" s="11"/>
      <c r="R590" s="13"/>
      <c r="T590" s="5"/>
      <c r="U590" s="5"/>
      <c r="AG590" s="98"/>
      <c r="AM590" s="7"/>
      <c r="AN590" s="43"/>
      <c r="BA590" s="7"/>
      <c r="BB590" s="7"/>
      <c r="BC590" s="7"/>
      <c r="BT590" s="43"/>
      <c r="BU590" s="43"/>
      <c r="BV590" s="43"/>
      <c r="BW590" s="43"/>
      <c r="BX590" s="43"/>
      <c r="BY590" s="43"/>
      <c r="BZ590" s="43"/>
      <c r="CA590" s="43"/>
    </row>
    <row r="591" spans="1:79" ht="12.75">
      <c r="A591" s="43"/>
      <c r="B591" s="43"/>
      <c r="C591" s="43"/>
      <c r="D591" s="43"/>
      <c r="E591" s="43"/>
      <c r="F591" s="43"/>
      <c r="G591" s="43"/>
      <c r="H591" s="43"/>
      <c r="I591" s="11"/>
      <c r="J591" s="43"/>
      <c r="K591" s="43"/>
      <c r="L591" s="43"/>
      <c r="P591" s="11"/>
      <c r="R591" s="13"/>
      <c r="T591" s="5"/>
      <c r="U591" s="5"/>
      <c r="AG591" s="98"/>
      <c r="AM591" s="7"/>
      <c r="AN591" s="43"/>
      <c r="BA591" s="7"/>
      <c r="BB591" s="7"/>
      <c r="BC591" s="7"/>
      <c r="BT591" s="43"/>
      <c r="BU591" s="43"/>
      <c r="BV591" s="43"/>
      <c r="BW591" s="43"/>
      <c r="BX591" s="43"/>
      <c r="BY591" s="43"/>
      <c r="BZ591" s="43"/>
      <c r="CA591" s="43"/>
    </row>
    <row r="592" spans="1:79" ht="12.75">
      <c r="A592" s="43"/>
      <c r="B592" s="43"/>
      <c r="C592" s="43"/>
      <c r="D592" s="43"/>
      <c r="E592" s="43"/>
      <c r="F592" s="43"/>
      <c r="G592" s="43"/>
      <c r="H592" s="43"/>
      <c r="I592" s="11"/>
      <c r="J592" s="43"/>
      <c r="K592" s="43"/>
      <c r="L592" s="43"/>
      <c r="P592" s="11"/>
      <c r="R592" s="13"/>
      <c r="T592" s="5"/>
      <c r="U592" s="5"/>
      <c r="AG592" s="98"/>
      <c r="AM592" s="7"/>
      <c r="AN592" s="43"/>
      <c r="BA592" s="7"/>
      <c r="BB592" s="7"/>
      <c r="BC592" s="7"/>
      <c r="BT592" s="43"/>
      <c r="BU592" s="43"/>
      <c r="BV592" s="43"/>
      <c r="BW592" s="43"/>
      <c r="BX592" s="43"/>
      <c r="BY592" s="43"/>
      <c r="BZ592" s="43"/>
      <c r="CA592" s="43"/>
    </row>
    <row r="593" spans="1:79" ht="12.75">
      <c r="A593" s="43"/>
      <c r="B593" s="43"/>
      <c r="C593" s="43"/>
      <c r="D593" s="43"/>
      <c r="E593" s="43"/>
      <c r="F593" s="43"/>
      <c r="G593" s="43"/>
      <c r="H593" s="43"/>
      <c r="I593" s="11"/>
      <c r="J593" s="43"/>
      <c r="K593" s="43"/>
      <c r="L593" s="43"/>
      <c r="P593" s="11"/>
      <c r="R593" s="13"/>
      <c r="T593" s="5"/>
      <c r="U593" s="5"/>
      <c r="AG593" s="98"/>
      <c r="AM593" s="7"/>
      <c r="AN593" s="43"/>
      <c r="BA593" s="7"/>
      <c r="BB593" s="7"/>
      <c r="BC593" s="7"/>
      <c r="BT593" s="43"/>
      <c r="BU593" s="43"/>
      <c r="BV593" s="43"/>
      <c r="BW593" s="43"/>
      <c r="BX593" s="43"/>
      <c r="BY593" s="43"/>
      <c r="BZ593" s="43"/>
      <c r="CA593" s="43"/>
    </row>
    <row r="594" spans="1:79" ht="12.75">
      <c r="A594" s="43"/>
      <c r="B594" s="43"/>
      <c r="C594" s="43"/>
      <c r="D594" s="43"/>
      <c r="E594" s="43"/>
      <c r="F594" s="43"/>
      <c r="G594" s="43"/>
      <c r="H594" s="43"/>
      <c r="I594" s="11"/>
      <c r="J594" s="43"/>
      <c r="K594" s="43"/>
      <c r="L594" s="43"/>
      <c r="P594" s="11"/>
      <c r="T594" s="5"/>
      <c r="U594" s="5"/>
      <c r="AG594" s="98"/>
      <c r="AM594" s="7"/>
      <c r="AN594" s="43"/>
      <c r="BA594" s="7"/>
      <c r="BB594" s="7"/>
      <c r="BC594" s="7"/>
      <c r="BT594" s="43"/>
      <c r="BU594" s="43"/>
      <c r="BV594" s="43"/>
      <c r="BW594" s="43"/>
      <c r="BX594" s="43"/>
      <c r="BY594" s="43"/>
      <c r="BZ594" s="43"/>
      <c r="CA594" s="43"/>
    </row>
    <row r="595" spans="1:79" ht="12.75">
      <c r="A595" s="43"/>
      <c r="B595" s="43"/>
      <c r="C595" s="43"/>
      <c r="D595" s="43"/>
      <c r="E595" s="43"/>
      <c r="F595" s="43"/>
      <c r="G595" s="43"/>
      <c r="H595" s="43"/>
      <c r="I595" s="11"/>
      <c r="J595" s="43"/>
      <c r="K595" s="43"/>
      <c r="L595" s="43"/>
      <c r="P595" s="11"/>
      <c r="T595" s="5"/>
      <c r="U595" s="5"/>
      <c r="AG595" s="98"/>
      <c r="AM595" s="7"/>
      <c r="AN595" s="43"/>
      <c r="BA595" s="7"/>
      <c r="BB595" s="7"/>
      <c r="BC595" s="7"/>
      <c r="BT595" s="43"/>
      <c r="BU595" s="43"/>
      <c r="BV595" s="43"/>
      <c r="BW595" s="43"/>
      <c r="BX595" s="43"/>
      <c r="BY595" s="43"/>
      <c r="BZ595" s="43"/>
      <c r="CA595" s="43"/>
    </row>
    <row r="596" spans="1:79" ht="12.75">
      <c r="A596" s="43"/>
      <c r="B596" s="43"/>
      <c r="C596" s="43"/>
      <c r="D596" s="43"/>
      <c r="E596" s="43"/>
      <c r="F596" s="43"/>
      <c r="G596" s="43"/>
      <c r="H596" s="43"/>
      <c r="I596" s="11"/>
      <c r="J596" s="43"/>
      <c r="K596" s="43"/>
      <c r="L596" s="43"/>
      <c r="P596" s="11"/>
      <c r="T596" s="5"/>
      <c r="U596" s="5"/>
      <c r="AG596" s="98"/>
      <c r="AM596" s="7"/>
      <c r="AN596" s="43"/>
      <c r="BA596" s="7"/>
      <c r="BB596" s="7"/>
      <c r="BC596" s="7"/>
      <c r="BT596" s="43"/>
      <c r="BU596" s="43"/>
      <c r="BV596" s="43"/>
      <c r="BW596" s="43"/>
      <c r="BX596" s="43"/>
      <c r="BY596" s="43"/>
      <c r="BZ596" s="43"/>
      <c r="CA596" s="43"/>
    </row>
    <row r="597" spans="1:79" ht="12.75">
      <c r="A597" s="43"/>
      <c r="B597" s="43"/>
      <c r="C597" s="43"/>
      <c r="D597" s="43"/>
      <c r="E597" s="43"/>
      <c r="F597" s="43"/>
      <c r="G597" s="43"/>
      <c r="H597" s="43"/>
      <c r="I597" s="11"/>
      <c r="J597" s="43"/>
      <c r="K597" s="43"/>
      <c r="L597" s="43"/>
      <c r="P597" s="11"/>
      <c r="T597" s="5"/>
      <c r="U597" s="5"/>
      <c r="AG597" s="98"/>
      <c r="AM597" s="7"/>
      <c r="AN597" s="43"/>
      <c r="BA597" s="7"/>
      <c r="BB597" s="7"/>
      <c r="BC597" s="7"/>
      <c r="BT597" s="43"/>
      <c r="BU597" s="43"/>
      <c r="BV597" s="43"/>
      <c r="BW597" s="43"/>
      <c r="BX597" s="43"/>
      <c r="BY597" s="43"/>
      <c r="BZ597" s="43"/>
      <c r="CA597" s="43"/>
    </row>
    <row r="598" spans="1:79" ht="12.75">
      <c r="A598" s="43"/>
      <c r="B598" s="43"/>
      <c r="C598" s="43"/>
      <c r="D598" s="43"/>
      <c r="E598" s="43"/>
      <c r="F598" s="43"/>
      <c r="G598" s="43"/>
      <c r="H598" s="43"/>
      <c r="I598" s="11"/>
      <c r="J598" s="43"/>
      <c r="K598" s="43"/>
      <c r="L598" s="43"/>
      <c r="P598" s="11"/>
      <c r="T598" s="5"/>
      <c r="U598" s="5"/>
      <c r="AG598" s="98"/>
      <c r="AM598" s="7"/>
      <c r="AN598" s="43"/>
      <c r="BA598" s="7"/>
      <c r="BB598" s="7"/>
      <c r="BC598" s="7"/>
      <c r="BT598" s="43"/>
      <c r="BU598" s="43"/>
      <c r="BV598" s="43"/>
      <c r="BW598" s="43"/>
      <c r="BX598" s="43"/>
      <c r="BY598" s="43"/>
      <c r="BZ598" s="43"/>
      <c r="CA598" s="43"/>
    </row>
    <row r="599" spans="1:79" ht="12.75">
      <c r="A599" s="43"/>
      <c r="B599" s="43"/>
      <c r="C599" s="43"/>
      <c r="D599" s="43"/>
      <c r="E599" s="43"/>
      <c r="F599" s="43"/>
      <c r="G599" s="43"/>
      <c r="H599" s="43"/>
      <c r="I599" s="11"/>
      <c r="J599" s="43"/>
      <c r="K599" s="43"/>
      <c r="L599" s="43"/>
      <c r="P599" s="11"/>
      <c r="T599" s="5"/>
      <c r="U599" s="5"/>
      <c r="AG599" s="98"/>
      <c r="AM599" s="7"/>
      <c r="AN599" s="43"/>
      <c r="BA599" s="7"/>
      <c r="BB599" s="7"/>
      <c r="BC599" s="7"/>
      <c r="BT599" s="43"/>
      <c r="BU599" s="43"/>
      <c r="BV599" s="43"/>
      <c r="BW599" s="43"/>
      <c r="BX599" s="43"/>
      <c r="BY599" s="43"/>
      <c r="BZ599" s="43"/>
      <c r="CA599" s="43"/>
    </row>
    <row r="600" spans="1:79" ht="12.75">
      <c r="A600" s="43"/>
      <c r="B600" s="43"/>
      <c r="C600" s="43"/>
      <c r="D600" s="43"/>
      <c r="E600" s="43"/>
      <c r="F600" s="43"/>
      <c r="G600" s="43"/>
      <c r="H600" s="43"/>
      <c r="I600" s="11"/>
      <c r="J600" s="43"/>
      <c r="K600" s="43"/>
      <c r="L600" s="43"/>
      <c r="P600" s="11"/>
      <c r="T600" s="5"/>
      <c r="U600" s="5"/>
      <c r="AG600" s="98"/>
      <c r="AM600" s="7"/>
      <c r="AN600" s="43"/>
      <c r="BA600" s="7"/>
      <c r="BB600" s="7"/>
      <c r="BC600" s="7"/>
      <c r="BT600" s="43"/>
      <c r="BU600" s="43"/>
      <c r="BV600" s="43"/>
      <c r="BW600" s="43"/>
      <c r="BX600" s="43"/>
      <c r="BY600" s="43"/>
      <c r="BZ600" s="43"/>
      <c r="CA600" s="43"/>
    </row>
    <row r="601" spans="1:79" ht="12.75">
      <c r="A601" s="43"/>
      <c r="B601" s="43"/>
      <c r="C601" s="43"/>
      <c r="D601" s="43"/>
      <c r="E601" s="43"/>
      <c r="F601" s="43"/>
      <c r="G601" s="43"/>
      <c r="H601" s="43"/>
      <c r="I601" s="11"/>
      <c r="J601" s="43"/>
      <c r="K601" s="43"/>
      <c r="L601" s="43"/>
      <c r="P601" s="11"/>
      <c r="T601" s="5"/>
      <c r="U601" s="5"/>
      <c r="AG601" s="98"/>
      <c r="AM601" s="7"/>
      <c r="AN601" s="43"/>
      <c r="BA601" s="7"/>
      <c r="BB601" s="7"/>
      <c r="BC601" s="7"/>
      <c r="BT601" s="43"/>
      <c r="BU601" s="43"/>
      <c r="BV601" s="43"/>
      <c r="BW601" s="43"/>
      <c r="BX601" s="43"/>
      <c r="BY601" s="43"/>
      <c r="BZ601" s="43"/>
      <c r="CA601" s="43"/>
    </row>
    <row r="602" spans="1:79" ht="12.75">
      <c r="A602" s="43"/>
      <c r="B602" s="43"/>
      <c r="C602" s="43"/>
      <c r="D602" s="43"/>
      <c r="E602" s="43"/>
      <c r="F602" s="43"/>
      <c r="G602" s="43"/>
      <c r="H602" s="43"/>
      <c r="I602" s="11"/>
      <c r="J602" s="43"/>
      <c r="K602" s="43"/>
      <c r="L602" s="43"/>
      <c r="P602" s="11"/>
      <c r="T602" s="5"/>
      <c r="U602" s="5"/>
      <c r="AG602" s="98"/>
      <c r="AM602" s="7"/>
      <c r="AN602" s="43"/>
      <c r="BA602" s="7"/>
      <c r="BB602" s="7"/>
      <c r="BC602" s="7"/>
      <c r="BT602" s="43"/>
      <c r="BU602" s="43"/>
      <c r="BV602" s="43"/>
      <c r="BW602" s="43"/>
      <c r="BX602" s="43"/>
      <c r="BY602" s="43"/>
      <c r="BZ602" s="43"/>
      <c r="CA602" s="43"/>
    </row>
    <row r="603" spans="1:79" ht="12.75">
      <c r="A603" s="43"/>
      <c r="B603" s="43"/>
      <c r="C603" s="43"/>
      <c r="D603" s="43"/>
      <c r="E603" s="43"/>
      <c r="F603" s="43"/>
      <c r="G603" s="43"/>
      <c r="H603" s="43"/>
      <c r="I603" s="11"/>
      <c r="J603" s="43"/>
      <c r="K603" s="43"/>
      <c r="L603" s="43"/>
      <c r="P603" s="11"/>
      <c r="T603" s="5"/>
      <c r="U603" s="5"/>
      <c r="AG603" s="98"/>
      <c r="AM603" s="7"/>
      <c r="AN603" s="43"/>
      <c r="BA603" s="7"/>
      <c r="BB603" s="7"/>
      <c r="BC603" s="7"/>
      <c r="BT603" s="43"/>
      <c r="BU603" s="43"/>
      <c r="BV603" s="43"/>
      <c r="BW603" s="43"/>
      <c r="BX603" s="43"/>
      <c r="BY603" s="43"/>
      <c r="BZ603" s="43"/>
      <c r="CA603" s="43"/>
    </row>
    <row r="604" spans="1:79" ht="12.75">
      <c r="A604" s="43"/>
      <c r="B604" s="43"/>
      <c r="C604" s="43"/>
      <c r="D604" s="43"/>
      <c r="E604" s="43"/>
      <c r="F604" s="43"/>
      <c r="G604" s="43"/>
      <c r="H604" s="43"/>
      <c r="I604" s="11"/>
      <c r="J604" s="43"/>
      <c r="K604" s="43"/>
      <c r="L604" s="43"/>
      <c r="P604" s="11"/>
      <c r="T604" s="5"/>
      <c r="U604" s="5"/>
      <c r="AG604" s="98"/>
      <c r="AM604" s="7"/>
      <c r="AN604" s="43"/>
      <c r="BA604" s="7"/>
      <c r="BB604" s="7"/>
      <c r="BC604" s="7"/>
      <c r="BT604" s="43"/>
      <c r="BU604" s="43"/>
      <c r="BV604" s="43"/>
      <c r="BW604" s="43"/>
      <c r="BX604" s="43"/>
      <c r="BY604" s="43"/>
      <c r="BZ604" s="43"/>
      <c r="CA604" s="43"/>
    </row>
    <row r="605" spans="1:79" ht="12.75">
      <c r="A605" s="43"/>
      <c r="B605" s="43"/>
      <c r="C605" s="43"/>
      <c r="D605" s="43"/>
      <c r="E605" s="43"/>
      <c r="F605" s="43"/>
      <c r="G605" s="43"/>
      <c r="H605" s="43"/>
      <c r="I605" s="11"/>
      <c r="J605" s="43"/>
      <c r="K605" s="43"/>
      <c r="L605" s="43"/>
      <c r="P605" s="11"/>
      <c r="T605" s="5"/>
      <c r="U605" s="5"/>
      <c r="AG605" s="98"/>
      <c r="AM605" s="7"/>
      <c r="AN605" s="43"/>
      <c r="BA605" s="7"/>
      <c r="BB605" s="7"/>
      <c r="BC605" s="7"/>
      <c r="BT605" s="43"/>
      <c r="BU605" s="43"/>
      <c r="BV605" s="43"/>
      <c r="BW605" s="43"/>
      <c r="BX605" s="43"/>
      <c r="BY605" s="43"/>
      <c r="BZ605" s="43"/>
      <c r="CA605" s="43"/>
    </row>
    <row r="606" spans="1:79" ht="12.75">
      <c r="A606" s="43"/>
      <c r="B606" s="43"/>
      <c r="C606" s="43"/>
      <c r="D606" s="43"/>
      <c r="E606" s="43"/>
      <c r="F606" s="43"/>
      <c r="G606" s="43"/>
      <c r="H606" s="43"/>
      <c r="I606" s="11"/>
      <c r="J606" s="43"/>
      <c r="K606" s="43"/>
      <c r="L606" s="43"/>
      <c r="P606" s="11"/>
      <c r="T606" s="5"/>
      <c r="U606" s="5"/>
      <c r="AG606" s="98"/>
      <c r="AM606" s="7"/>
      <c r="AN606" s="43"/>
      <c r="BA606" s="7"/>
      <c r="BB606" s="7"/>
      <c r="BC606" s="7"/>
      <c r="BT606" s="43"/>
      <c r="BU606" s="43"/>
      <c r="BV606" s="43"/>
      <c r="BW606" s="43"/>
      <c r="BX606" s="43"/>
      <c r="BY606" s="43"/>
      <c r="BZ606" s="43"/>
      <c r="CA606" s="43"/>
    </row>
    <row r="607" spans="1:79" ht="12.75">
      <c r="A607" s="43"/>
      <c r="B607" s="43"/>
      <c r="C607" s="43"/>
      <c r="D607" s="43"/>
      <c r="E607" s="43"/>
      <c r="F607" s="43"/>
      <c r="G607" s="43"/>
      <c r="H607" s="43"/>
      <c r="I607" s="11"/>
      <c r="J607" s="43"/>
      <c r="K607" s="43"/>
      <c r="L607" s="43"/>
      <c r="P607" s="11"/>
      <c r="T607" s="5"/>
      <c r="U607" s="5"/>
      <c r="AG607" s="98"/>
      <c r="AM607" s="7"/>
      <c r="AN607" s="43"/>
      <c r="BA607" s="7"/>
      <c r="BB607" s="7"/>
      <c r="BC607" s="7"/>
      <c r="BT607" s="43"/>
      <c r="BU607" s="43"/>
      <c r="BV607" s="43"/>
      <c r="BW607" s="43"/>
      <c r="BX607" s="43"/>
      <c r="BY607" s="43"/>
      <c r="BZ607" s="43"/>
      <c r="CA607" s="43"/>
    </row>
    <row r="608" spans="1:79" ht="12.75">
      <c r="A608" s="43"/>
      <c r="B608" s="43"/>
      <c r="C608" s="43"/>
      <c r="D608" s="43"/>
      <c r="E608" s="43"/>
      <c r="F608" s="43"/>
      <c r="G608" s="43"/>
      <c r="H608" s="43"/>
      <c r="I608" s="11"/>
      <c r="J608" s="43"/>
      <c r="K608" s="43"/>
      <c r="L608" s="43"/>
      <c r="P608" s="11"/>
      <c r="T608" s="5"/>
      <c r="U608" s="5"/>
      <c r="AG608" s="98"/>
      <c r="AM608" s="7"/>
      <c r="AN608" s="43"/>
      <c r="BA608" s="7"/>
      <c r="BB608" s="7"/>
      <c r="BC608" s="7"/>
      <c r="BT608" s="43"/>
      <c r="BU608" s="43"/>
      <c r="BV608" s="43"/>
      <c r="BW608" s="43"/>
      <c r="BX608" s="43"/>
      <c r="BY608" s="43"/>
      <c r="BZ608" s="43"/>
      <c r="CA608" s="43"/>
    </row>
    <row r="609" spans="1:79" ht="12.75">
      <c r="A609" s="43"/>
      <c r="B609" s="43"/>
      <c r="C609" s="43"/>
      <c r="D609" s="43"/>
      <c r="E609" s="43"/>
      <c r="F609" s="43"/>
      <c r="G609" s="43"/>
      <c r="H609" s="43"/>
      <c r="I609" s="11"/>
      <c r="J609" s="43"/>
      <c r="K609" s="43"/>
      <c r="L609" s="43"/>
      <c r="P609" s="11"/>
      <c r="T609" s="5"/>
      <c r="U609" s="5"/>
      <c r="AG609" s="98"/>
      <c r="AM609" s="7"/>
      <c r="AN609" s="43"/>
      <c r="BA609" s="7"/>
      <c r="BB609" s="7"/>
      <c r="BC609" s="7"/>
      <c r="BT609" s="43"/>
      <c r="BU609" s="43"/>
      <c r="BV609" s="43"/>
      <c r="BW609" s="43"/>
      <c r="BX609" s="43"/>
      <c r="BY609" s="43"/>
      <c r="BZ609" s="43"/>
      <c r="CA609" s="43"/>
    </row>
    <row r="610" spans="1:79" ht="12.75">
      <c r="A610" s="43"/>
      <c r="B610" s="43"/>
      <c r="C610" s="43"/>
      <c r="D610" s="43"/>
      <c r="E610" s="43"/>
      <c r="F610" s="43"/>
      <c r="G610" s="43"/>
      <c r="H610" s="43"/>
      <c r="I610" s="11"/>
      <c r="J610" s="43"/>
      <c r="K610" s="43"/>
      <c r="L610" s="43"/>
      <c r="P610" s="11"/>
      <c r="T610" s="5"/>
      <c r="U610" s="5"/>
      <c r="AG610" s="98"/>
      <c r="AM610" s="7"/>
      <c r="AN610" s="43"/>
      <c r="BA610" s="7"/>
      <c r="BB610" s="7"/>
      <c r="BC610" s="7"/>
      <c r="BT610" s="43"/>
      <c r="BU610" s="43"/>
      <c r="BV610" s="43"/>
      <c r="BW610" s="43"/>
      <c r="BX610" s="43"/>
      <c r="BY610" s="43"/>
      <c r="BZ610" s="43"/>
      <c r="CA610" s="43"/>
    </row>
    <row r="611" spans="1:79" ht="12.75">
      <c r="A611" s="43"/>
      <c r="B611" s="43"/>
      <c r="C611" s="43"/>
      <c r="D611" s="43"/>
      <c r="E611" s="43"/>
      <c r="F611" s="43"/>
      <c r="G611" s="43"/>
      <c r="H611" s="43"/>
      <c r="I611" s="11"/>
      <c r="J611" s="43"/>
      <c r="K611" s="43"/>
      <c r="L611" s="43"/>
      <c r="P611" s="11"/>
      <c r="T611" s="5"/>
      <c r="U611" s="5"/>
      <c r="AG611" s="98"/>
      <c r="AM611" s="7"/>
      <c r="AN611" s="43"/>
      <c r="BA611" s="7"/>
      <c r="BB611" s="7"/>
      <c r="BC611" s="7"/>
      <c r="BT611" s="43"/>
      <c r="BU611" s="43"/>
      <c r="BV611" s="43"/>
      <c r="BW611" s="43"/>
      <c r="BX611" s="43"/>
      <c r="BY611" s="43"/>
      <c r="BZ611" s="43"/>
      <c r="CA611" s="43"/>
    </row>
    <row r="612" spans="1:79" ht="12.75">
      <c r="A612" s="43"/>
      <c r="B612" s="43"/>
      <c r="C612" s="43"/>
      <c r="D612" s="43"/>
      <c r="E612" s="43"/>
      <c r="F612" s="43"/>
      <c r="G612" s="43"/>
      <c r="H612" s="43"/>
      <c r="I612" s="11"/>
      <c r="J612" s="43"/>
      <c r="K612" s="43"/>
      <c r="L612" s="43"/>
      <c r="P612" s="11"/>
      <c r="T612" s="5"/>
      <c r="U612" s="5"/>
      <c r="AG612" s="98"/>
      <c r="AM612" s="7"/>
      <c r="AN612" s="43"/>
      <c r="BA612" s="7"/>
      <c r="BB612" s="7"/>
      <c r="BC612" s="7"/>
      <c r="BT612" s="43"/>
      <c r="BU612" s="43"/>
      <c r="BV612" s="43"/>
      <c r="BW612" s="43"/>
      <c r="BX612" s="43"/>
      <c r="BY612" s="43"/>
      <c r="BZ612" s="43"/>
      <c r="CA612" s="43"/>
    </row>
    <row r="613" spans="1:79" ht="12.75">
      <c r="A613" s="43"/>
      <c r="B613" s="43"/>
      <c r="C613" s="43"/>
      <c r="D613" s="43"/>
      <c r="E613" s="43"/>
      <c r="F613" s="43"/>
      <c r="G613" s="43"/>
      <c r="H613" s="43"/>
      <c r="I613" s="11"/>
      <c r="J613" s="43"/>
      <c r="K613" s="43"/>
      <c r="L613" s="43"/>
      <c r="P613" s="11"/>
      <c r="T613" s="5"/>
      <c r="U613" s="5"/>
      <c r="AG613" s="98"/>
      <c r="AM613" s="7"/>
      <c r="AN613" s="43"/>
      <c r="BA613" s="7"/>
      <c r="BB613" s="7"/>
      <c r="BC613" s="7"/>
      <c r="BT613" s="43"/>
      <c r="BU613" s="43"/>
      <c r="BV613" s="43"/>
      <c r="BW613" s="43"/>
      <c r="BX613" s="43"/>
      <c r="BY613" s="43"/>
      <c r="BZ613" s="43"/>
      <c r="CA613" s="43"/>
    </row>
    <row r="614" spans="1:79" ht="12.75">
      <c r="A614" s="43"/>
      <c r="B614" s="43"/>
      <c r="C614" s="43"/>
      <c r="D614" s="43"/>
      <c r="E614" s="43"/>
      <c r="F614" s="43"/>
      <c r="G614" s="43"/>
      <c r="H614" s="43"/>
      <c r="I614" s="11"/>
      <c r="J614" s="43"/>
      <c r="K614" s="43"/>
      <c r="L614" s="43"/>
      <c r="P614" s="11"/>
      <c r="T614" s="5"/>
      <c r="U614" s="5"/>
      <c r="AG614" s="98"/>
      <c r="AM614" s="7"/>
      <c r="AN614" s="43"/>
      <c r="BA614" s="7"/>
      <c r="BB614" s="7"/>
      <c r="BC614" s="7"/>
      <c r="BT614" s="43"/>
      <c r="BU614" s="43"/>
      <c r="BV614" s="43"/>
      <c r="BW614" s="43"/>
      <c r="BX614" s="43"/>
      <c r="BY614" s="43"/>
      <c r="BZ614" s="43"/>
      <c r="CA614" s="43"/>
    </row>
    <row r="615" spans="1:79" ht="12.75">
      <c r="A615" s="43"/>
      <c r="B615" s="43"/>
      <c r="C615" s="43"/>
      <c r="D615" s="43"/>
      <c r="E615" s="43"/>
      <c r="F615" s="43"/>
      <c r="G615" s="43"/>
      <c r="H615" s="43"/>
      <c r="I615" s="11"/>
      <c r="J615" s="43"/>
      <c r="K615" s="43"/>
      <c r="L615" s="43"/>
      <c r="P615" s="11"/>
      <c r="T615" s="5"/>
      <c r="U615" s="5"/>
      <c r="AG615" s="98"/>
      <c r="AM615" s="7"/>
      <c r="AN615" s="43"/>
      <c r="BA615" s="7"/>
      <c r="BB615" s="7"/>
      <c r="BC615" s="7"/>
      <c r="BT615" s="43"/>
      <c r="BU615" s="43"/>
      <c r="BV615" s="43"/>
      <c r="BW615" s="43"/>
      <c r="BX615" s="43"/>
      <c r="BY615" s="43"/>
      <c r="BZ615" s="43"/>
      <c r="CA615" s="43"/>
    </row>
    <row r="616" spans="1:79" ht="12.75">
      <c r="A616" s="43"/>
      <c r="B616" s="43"/>
      <c r="C616" s="43"/>
      <c r="D616" s="43"/>
      <c r="E616" s="43"/>
      <c r="F616" s="43"/>
      <c r="G616" s="43"/>
      <c r="H616" s="43"/>
      <c r="I616" s="11"/>
      <c r="J616" s="43"/>
      <c r="K616" s="43"/>
      <c r="L616" s="43"/>
      <c r="P616" s="11"/>
      <c r="T616" s="5"/>
      <c r="U616" s="5"/>
      <c r="AG616" s="98"/>
      <c r="AM616" s="7"/>
      <c r="AN616" s="43"/>
      <c r="BA616" s="7"/>
      <c r="BB616" s="7"/>
      <c r="BC616" s="7"/>
      <c r="BT616" s="43"/>
      <c r="BU616" s="43"/>
      <c r="BV616" s="43"/>
      <c r="BW616" s="43"/>
      <c r="BX616" s="43"/>
      <c r="BY616" s="43"/>
      <c r="BZ616" s="43"/>
      <c r="CA616" s="43"/>
    </row>
    <row r="617" spans="1:79" ht="12.75">
      <c r="A617" s="43"/>
      <c r="B617" s="43"/>
      <c r="C617" s="43"/>
      <c r="D617" s="43"/>
      <c r="E617" s="43"/>
      <c r="F617" s="43"/>
      <c r="G617" s="43"/>
      <c r="H617" s="43"/>
      <c r="I617" s="11"/>
      <c r="J617" s="43"/>
      <c r="K617" s="43"/>
      <c r="L617" s="43"/>
      <c r="P617" s="11"/>
      <c r="T617" s="5"/>
      <c r="U617" s="5"/>
      <c r="AG617" s="98"/>
      <c r="AM617" s="7"/>
      <c r="AN617" s="43"/>
      <c r="BA617" s="7"/>
      <c r="BB617" s="7"/>
      <c r="BC617" s="7"/>
      <c r="BT617" s="43"/>
      <c r="BU617" s="43"/>
      <c r="BV617" s="43"/>
      <c r="BW617" s="43"/>
      <c r="BX617" s="43"/>
      <c r="BY617" s="43"/>
      <c r="BZ617" s="43"/>
      <c r="CA617" s="43"/>
    </row>
    <row r="618" spans="1:79" ht="12.75">
      <c r="A618" s="43"/>
      <c r="B618" s="43"/>
      <c r="C618" s="43"/>
      <c r="D618" s="43"/>
      <c r="E618" s="43"/>
      <c r="F618" s="43"/>
      <c r="G618" s="43"/>
      <c r="H618" s="43"/>
      <c r="I618" s="11"/>
      <c r="J618" s="43"/>
      <c r="K618" s="43"/>
      <c r="L618" s="43"/>
      <c r="P618" s="11"/>
      <c r="T618" s="5"/>
      <c r="U618" s="5"/>
      <c r="AG618" s="98"/>
      <c r="AM618" s="7"/>
      <c r="AN618" s="43"/>
      <c r="BA618" s="7"/>
      <c r="BB618" s="7"/>
      <c r="BC618" s="7"/>
      <c r="BT618" s="43"/>
      <c r="BU618" s="43"/>
      <c r="BV618" s="43"/>
      <c r="BW618" s="43"/>
      <c r="BX618" s="43"/>
      <c r="BY618" s="43"/>
      <c r="BZ618" s="43"/>
      <c r="CA618" s="43"/>
    </row>
    <row r="619" spans="1:79" ht="12.75">
      <c r="A619" s="43"/>
      <c r="B619" s="43"/>
      <c r="C619" s="43"/>
      <c r="D619" s="43"/>
      <c r="E619" s="43"/>
      <c r="F619" s="43"/>
      <c r="G619" s="43"/>
      <c r="H619" s="43"/>
      <c r="I619" s="11"/>
      <c r="J619" s="43"/>
      <c r="K619" s="43"/>
      <c r="L619" s="43"/>
      <c r="P619" s="11"/>
      <c r="T619" s="5"/>
      <c r="U619" s="5"/>
      <c r="AG619" s="98"/>
      <c r="AM619" s="7"/>
      <c r="AN619" s="43"/>
      <c r="BA619" s="7"/>
      <c r="BB619" s="7"/>
      <c r="BC619" s="7"/>
      <c r="BT619" s="43"/>
      <c r="BU619" s="43"/>
      <c r="BV619" s="43"/>
      <c r="BW619" s="43"/>
      <c r="BX619" s="43"/>
      <c r="BY619" s="43"/>
      <c r="BZ619" s="43"/>
      <c r="CA619" s="43"/>
    </row>
    <row r="620" spans="1:79" ht="12.75">
      <c r="A620" s="43"/>
      <c r="B620" s="43"/>
      <c r="C620" s="43"/>
      <c r="D620" s="43"/>
      <c r="E620" s="43"/>
      <c r="F620" s="43"/>
      <c r="G620" s="43"/>
      <c r="H620" s="43"/>
      <c r="I620" s="11"/>
      <c r="J620" s="43"/>
      <c r="K620" s="43"/>
      <c r="L620" s="43"/>
      <c r="P620" s="11"/>
      <c r="T620" s="5"/>
      <c r="U620" s="5"/>
      <c r="AG620" s="98"/>
      <c r="AM620" s="7"/>
      <c r="AN620" s="43"/>
      <c r="BA620" s="7"/>
      <c r="BB620" s="7"/>
      <c r="BC620" s="7"/>
      <c r="BT620" s="43"/>
      <c r="BU620" s="43"/>
      <c r="BV620" s="43"/>
      <c r="BW620" s="43"/>
      <c r="BX620" s="43"/>
      <c r="BY620" s="43"/>
      <c r="BZ620" s="43"/>
      <c r="CA620" s="43"/>
    </row>
    <row r="621" spans="1:79" ht="12.75">
      <c r="A621" s="43"/>
      <c r="B621" s="43"/>
      <c r="C621" s="43"/>
      <c r="D621" s="43"/>
      <c r="E621" s="43"/>
      <c r="F621" s="43"/>
      <c r="G621" s="43"/>
      <c r="H621" s="43"/>
      <c r="I621" s="11"/>
      <c r="J621" s="43"/>
      <c r="K621" s="43"/>
      <c r="L621" s="43"/>
      <c r="P621" s="11"/>
      <c r="T621" s="5"/>
      <c r="U621" s="5"/>
      <c r="AG621" s="98"/>
      <c r="AM621" s="7"/>
      <c r="AN621" s="43"/>
      <c r="BA621" s="7"/>
      <c r="BB621" s="7"/>
      <c r="BC621" s="7"/>
      <c r="BT621" s="43"/>
      <c r="BU621" s="43"/>
      <c r="BV621" s="43"/>
      <c r="BW621" s="43"/>
      <c r="BX621" s="43"/>
      <c r="BY621" s="43"/>
      <c r="BZ621" s="43"/>
      <c r="CA621" s="43"/>
    </row>
    <row r="622" spans="1:79" ht="12.75">
      <c r="A622" s="43"/>
      <c r="B622" s="43"/>
      <c r="C622" s="43"/>
      <c r="D622" s="43"/>
      <c r="E622" s="43"/>
      <c r="F622" s="43"/>
      <c r="G622" s="43"/>
      <c r="H622" s="43"/>
      <c r="I622" s="11"/>
      <c r="J622" s="43"/>
      <c r="K622" s="43"/>
      <c r="L622" s="43"/>
      <c r="P622" s="11"/>
      <c r="T622" s="5"/>
      <c r="U622" s="5"/>
      <c r="AG622" s="98"/>
      <c r="AM622" s="7"/>
      <c r="AN622" s="43"/>
      <c r="BA622" s="7"/>
      <c r="BB622" s="7"/>
      <c r="BC622" s="7"/>
      <c r="BT622" s="43"/>
      <c r="BU622" s="43"/>
      <c r="BV622" s="43"/>
      <c r="BW622" s="43"/>
      <c r="BX622" s="43"/>
      <c r="BY622" s="43"/>
      <c r="BZ622" s="43"/>
      <c r="CA622" s="43"/>
    </row>
    <row r="623" spans="1:79" ht="12.75">
      <c r="A623" s="43"/>
      <c r="B623" s="43"/>
      <c r="C623" s="43"/>
      <c r="D623" s="43"/>
      <c r="E623" s="43"/>
      <c r="F623" s="43"/>
      <c r="G623" s="43"/>
      <c r="H623" s="43"/>
      <c r="I623" s="11"/>
      <c r="J623" s="43"/>
      <c r="K623" s="43"/>
      <c r="L623" s="43"/>
      <c r="P623" s="11"/>
      <c r="T623" s="5"/>
      <c r="U623" s="5"/>
      <c r="AG623" s="98"/>
      <c r="AM623" s="7"/>
      <c r="AN623" s="43"/>
      <c r="BA623" s="7"/>
      <c r="BB623" s="7"/>
      <c r="BC623" s="7"/>
      <c r="BT623" s="43"/>
      <c r="BU623" s="43"/>
      <c r="BV623" s="43"/>
      <c r="BW623" s="43"/>
      <c r="BX623" s="43"/>
      <c r="BY623" s="43"/>
      <c r="BZ623" s="43"/>
      <c r="CA623" s="43"/>
    </row>
    <row r="624" spans="1:79" ht="12.75">
      <c r="A624" s="43"/>
      <c r="B624" s="43"/>
      <c r="C624" s="43"/>
      <c r="D624" s="43"/>
      <c r="E624" s="43"/>
      <c r="F624" s="43"/>
      <c r="G624" s="43"/>
      <c r="H624" s="43"/>
      <c r="I624" s="11"/>
      <c r="J624" s="43"/>
      <c r="K624" s="43"/>
      <c r="L624" s="43"/>
      <c r="P624" s="11"/>
      <c r="T624" s="5"/>
      <c r="U624" s="5"/>
      <c r="AG624" s="98"/>
      <c r="AM624" s="7"/>
      <c r="AN624" s="43"/>
      <c r="BA624" s="7"/>
      <c r="BB624" s="7"/>
      <c r="BC624" s="7"/>
      <c r="BT624" s="43"/>
      <c r="BU624" s="43"/>
      <c r="BV624" s="43"/>
      <c r="BW624" s="43"/>
      <c r="BX624" s="43"/>
      <c r="BY624" s="43"/>
      <c r="BZ624" s="43"/>
      <c r="CA624" s="43"/>
    </row>
    <row r="625" spans="1:79" ht="12.75">
      <c r="A625" s="43"/>
      <c r="B625" s="43"/>
      <c r="C625" s="43"/>
      <c r="D625" s="43"/>
      <c r="E625" s="43"/>
      <c r="F625" s="43"/>
      <c r="G625" s="43"/>
      <c r="H625" s="43"/>
      <c r="I625" s="11"/>
      <c r="J625" s="43"/>
      <c r="K625" s="43"/>
      <c r="L625" s="43"/>
      <c r="P625" s="11"/>
      <c r="T625" s="5"/>
      <c r="U625" s="5"/>
      <c r="AG625" s="98"/>
      <c r="AM625" s="7"/>
      <c r="AN625" s="43"/>
      <c r="BA625" s="7"/>
      <c r="BB625" s="7"/>
      <c r="BC625" s="7"/>
      <c r="BT625" s="43"/>
      <c r="BU625" s="43"/>
      <c r="BV625" s="43"/>
      <c r="BW625" s="43"/>
      <c r="BX625" s="43"/>
      <c r="BY625" s="43"/>
      <c r="BZ625" s="43"/>
      <c r="CA625" s="43"/>
    </row>
    <row r="626" spans="1:79" ht="12.75">
      <c r="A626" s="43"/>
      <c r="B626" s="43"/>
      <c r="C626" s="43"/>
      <c r="D626" s="43"/>
      <c r="E626" s="43"/>
      <c r="F626" s="43"/>
      <c r="G626" s="43"/>
      <c r="H626" s="43"/>
      <c r="I626" s="11"/>
      <c r="J626" s="43"/>
      <c r="K626" s="43"/>
      <c r="L626" s="43"/>
      <c r="P626" s="11"/>
      <c r="T626" s="5"/>
      <c r="U626" s="5"/>
      <c r="AG626" s="98"/>
      <c r="AM626" s="7"/>
      <c r="AN626" s="43"/>
      <c r="BA626" s="7"/>
      <c r="BB626" s="7"/>
      <c r="BC626" s="7"/>
      <c r="BT626" s="43"/>
      <c r="BU626" s="43"/>
      <c r="BV626" s="43"/>
      <c r="BW626" s="43"/>
      <c r="BX626" s="43"/>
      <c r="BY626" s="43"/>
      <c r="BZ626" s="43"/>
      <c r="CA626" s="43"/>
    </row>
    <row r="627" spans="1:79" ht="12.75">
      <c r="A627" s="43"/>
      <c r="B627" s="43"/>
      <c r="C627" s="43"/>
      <c r="D627" s="43"/>
      <c r="E627" s="43"/>
      <c r="F627" s="43"/>
      <c r="G627" s="43"/>
      <c r="H627" s="43"/>
      <c r="I627" s="11"/>
      <c r="J627" s="43"/>
      <c r="K627" s="43"/>
      <c r="L627" s="43"/>
      <c r="P627" s="11"/>
      <c r="T627" s="5"/>
      <c r="U627" s="5"/>
      <c r="AG627" s="98"/>
      <c r="AM627" s="7"/>
      <c r="AN627" s="43"/>
      <c r="BA627" s="7"/>
      <c r="BB627" s="7"/>
      <c r="BC627" s="7"/>
      <c r="BT627" s="43"/>
      <c r="BU627" s="43"/>
      <c r="BV627" s="43"/>
      <c r="BW627" s="43"/>
      <c r="BX627" s="43"/>
      <c r="BY627" s="43"/>
      <c r="BZ627" s="43"/>
      <c r="CA627" s="43"/>
    </row>
    <row r="628" spans="1:79" ht="12.75">
      <c r="A628" s="43"/>
      <c r="B628" s="43"/>
      <c r="C628" s="43"/>
      <c r="D628" s="43"/>
      <c r="E628" s="43"/>
      <c r="F628" s="43"/>
      <c r="G628" s="43"/>
      <c r="H628" s="43"/>
      <c r="I628" s="11"/>
      <c r="J628" s="43"/>
      <c r="K628" s="43"/>
      <c r="L628" s="43"/>
      <c r="P628" s="11"/>
      <c r="T628" s="5"/>
      <c r="U628" s="5"/>
      <c r="AG628" s="98"/>
      <c r="AM628" s="7"/>
      <c r="AN628" s="43"/>
      <c r="BA628" s="7"/>
      <c r="BB628" s="7"/>
      <c r="BC628" s="7"/>
      <c r="BT628" s="43"/>
      <c r="BU628" s="43"/>
      <c r="BV628" s="43"/>
      <c r="BW628" s="43"/>
      <c r="BX628" s="43"/>
      <c r="BY628" s="43"/>
      <c r="BZ628" s="43"/>
      <c r="CA628" s="43"/>
    </row>
    <row r="629" spans="1:79" ht="12.75">
      <c r="A629" s="43"/>
      <c r="B629" s="43"/>
      <c r="C629" s="43"/>
      <c r="D629" s="43"/>
      <c r="E629" s="43"/>
      <c r="F629" s="43"/>
      <c r="G629" s="43"/>
      <c r="H629" s="43"/>
      <c r="I629" s="11"/>
      <c r="J629" s="43"/>
      <c r="K629" s="43"/>
      <c r="L629" s="43"/>
      <c r="P629" s="11"/>
      <c r="T629" s="5"/>
      <c r="U629" s="5"/>
      <c r="AG629" s="98"/>
      <c r="AM629" s="7"/>
      <c r="AN629" s="43"/>
      <c r="BA629" s="7"/>
      <c r="BB629" s="7"/>
      <c r="BC629" s="7"/>
      <c r="BT629" s="43"/>
      <c r="BU629" s="43"/>
      <c r="BV629" s="43"/>
      <c r="BW629" s="43"/>
      <c r="BX629" s="43"/>
      <c r="BY629" s="43"/>
      <c r="BZ629" s="43"/>
      <c r="CA629" s="43"/>
    </row>
    <row r="630" spans="1:79" ht="12.75">
      <c r="A630" s="43"/>
      <c r="B630" s="43"/>
      <c r="C630" s="43"/>
      <c r="D630" s="43"/>
      <c r="E630" s="43"/>
      <c r="F630" s="43"/>
      <c r="G630" s="43"/>
      <c r="H630" s="43"/>
      <c r="I630" s="11"/>
      <c r="J630" s="43"/>
      <c r="K630" s="43"/>
      <c r="L630" s="43"/>
      <c r="P630" s="11"/>
      <c r="T630" s="5"/>
      <c r="U630" s="5"/>
      <c r="AG630" s="98"/>
      <c r="AM630" s="7"/>
      <c r="AN630" s="43"/>
      <c r="BA630" s="7"/>
      <c r="BB630" s="7"/>
      <c r="BC630" s="7"/>
      <c r="BT630" s="43"/>
      <c r="BU630" s="43"/>
      <c r="BV630" s="43"/>
      <c r="BW630" s="43"/>
      <c r="BX630" s="43"/>
      <c r="BY630" s="43"/>
      <c r="BZ630" s="43"/>
      <c r="CA630" s="43"/>
    </row>
    <row r="631" spans="1:79" ht="12.75">
      <c r="A631" s="43"/>
      <c r="B631" s="43"/>
      <c r="C631" s="43"/>
      <c r="D631" s="43"/>
      <c r="E631" s="43"/>
      <c r="F631" s="43"/>
      <c r="G631" s="43"/>
      <c r="H631" s="43"/>
      <c r="I631" s="11"/>
      <c r="J631" s="43"/>
      <c r="K631" s="43"/>
      <c r="L631" s="43"/>
      <c r="P631" s="11"/>
      <c r="T631" s="5"/>
      <c r="U631" s="5"/>
      <c r="AG631" s="98"/>
      <c r="AM631" s="7"/>
      <c r="AN631" s="43"/>
      <c r="BA631" s="7"/>
      <c r="BB631" s="7"/>
      <c r="BC631" s="7"/>
      <c r="BT631" s="43"/>
      <c r="BU631" s="43"/>
      <c r="BV631" s="43"/>
      <c r="BW631" s="43"/>
      <c r="BX631" s="43"/>
      <c r="BY631" s="43"/>
      <c r="BZ631" s="43"/>
      <c r="CA631" s="43"/>
    </row>
    <row r="632" spans="1:79" ht="12.75">
      <c r="A632" s="43"/>
      <c r="B632" s="43"/>
      <c r="C632" s="43"/>
      <c r="D632" s="43"/>
      <c r="E632" s="43"/>
      <c r="F632" s="43"/>
      <c r="G632" s="43"/>
      <c r="H632" s="43"/>
      <c r="I632" s="11"/>
      <c r="J632" s="43"/>
      <c r="K632" s="43"/>
      <c r="L632" s="43"/>
      <c r="P632" s="11"/>
      <c r="T632" s="5"/>
      <c r="U632" s="5"/>
      <c r="AG632" s="98"/>
      <c r="AM632" s="7"/>
      <c r="AN632" s="43"/>
      <c r="BA632" s="7"/>
      <c r="BB632" s="7"/>
      <c r="BC632" s="7"/>
      <c r="BT632" s="43"/>
      <c r="BU632" s="43"/>
      <c r="BV632" s="43"/>
      <c r="BW632" s="43"/>
      <c r="BX632" s="43"/>
      <c r="BY632" s="43"/>
      <c r="BZ632" s="43"/>
      <c r="CA632" s="43"/>
    </row>
    <row r="633" spans="1:79" ht="12.75">
      <c r="A633" s="43"/>
      <c r="B633" s="43"/>
      <c r="C633" s="43"/>
      <c r="D633" s="43"/>
      <c r="E633" s="43"/>
      <c r="F633" s="43"/>
      <c r="G633" s="43"/>
      <c r="H633" s="43"/>
      <c r="I633" s="11"/>
      <c r="J633" s="43"/>
      <c r="K633" s="43"/>
      <c r="L633" s="43"/>
      <c r="P633" s="11"/>
      <c r="T633" s="5"/>
      <c r="U633" s="5"/>
      <c r="AG633" s="98"/>
      <c r="AM633" s="7"/>
      <c r="AN633" s="43"/>
      <c r="BA633" s="7"/>
      <c r="BB633" s="7"/>
      <c r="BC633" s="7"/>
      <c r="BT633" s="43"/>
      <c r="BU633" s="43"/>
      <c r="BV633" s="43"/>
      <c r="BW633" s="43"/>
      <c r="BX633" s="43"/>
      <c r="BY633" s="43"/>
      <c r="BZ633" s="43"/>
      <c r="CA633" s="43"/>
    </row>
    <row r="634" spans="1:79" ht="12.75">
      <c r="A634" s="43"/>
      <c r="B634" s="43"/>
      <c r="C634" s="43"/>
      <c r="D634" s="43"/>
      <c r="E634" s="43"/>
      <c r="F634" s="43"/>
      <c r="G634" s="43"/>
      <c r="H634" s="43"/>
      <c r="I634" s="11"/>
      <c r="J634" s="43"/>
      <c r="K634" s="43"/>
      <c r="L634" s="43"/>
      <c r="P634" s="11"/>
      <c r="T634" s="5"/>
      <c r="U634" s="5"/>
      <c r="AG634" s="98"/>
      <c r="AM634" s="7"/>
      <c r="AN634" s="43"/>
      <c r="BA634" s="7"/>
      <c r="BB634" s="7"/>
      <c r="BC634" s="7"/>
      <c r="BT634" s="43"/>
      <c r="BU634" s="43"/>
      <c r="BV634" s="43"/>
      <c r="BW634" s="43"/>
      <c r="BX634" s="43"/>
      <c r="BY634" s="43"/>
      <c r="BZ634" s="43"/>
      <c r="CA634" s="43"/>
    </row>
    <row r="635" spans="1:79" ht="12.75">
      <c r="A635" s="43"/>
      <c r="B635" s="43"/>
      <c r="C635" s="43"/>
      <c r="D635" s="43"/>
      <c r="E635" s="43"/>
      <c r="F635" s="43"/>
      <c r="G635" s="43"/>
      <c r="H635" s="43"/>
      <c r="I635" s="11"/>
      <c r="J635" s="43"/>
      <c r="K635" s="43"/>
      <c r="L635" s="43"/>
      <c r="P635" s="11"/>
      <c r="T635" s="5"/>
      <c r="U635" s="5"/>
      <c r="AG635" s="98"/>
      <c r="AM635" s="7"/>
      <c r="AN635" s="43"/>
      <c r="BA635" s="7"/>
      <c r="BB635" s="7"/>
      <c r="BC635" s="7"/>
      <c r="BT635" s="43"/>
      <c r="BU635" s="43"/>
      <c r="BV635" s="43"/>
      <c r="BW635" s="43"/>
      <c r="BX635" s="43"/>
      <c r="BY635" s="43"/>
      <c r="BZ635" s="43"/>
      <c r="CA635" s="43"/>
    </row>
    <row r="636" spans="1:79" ht="12.75">
      <c r="A636" s="43"/>
      <c r="B636" s="43"/>
      <c r="C636" s="43"/>
      <c r="D636" s="43"/>
      <c r="E636" s="43"/>
      <c r="F636" s="43"/>
      <c r="G636" s="43"/>
      <c r="H636" s="43"/>
      <c r="I636" s="11"/>
      <c r="J636" s="43"/>
      <c r="K636" s="43"/>
      <c r="L636" s="43"/>
      <c r="P636" s="11"/>
      <c r="T636" s="5"/>
      <c r="U636" s="5"/>
      <c r="AG636" s="98"/>
      <c r="AM636" s="7"/>
      <c r="AN636" s="43"/>
      <c r="BA636" s="7"/>
      <c r="BB636" s="7"/>
      <c r="BC636" s="7"/>
      <c r="BT636" s="43"/>
      <c r="BU636" s="43"/>
      <c r="BV636" s="43"/>
      <c r="BW636" s="43"/>
      <c r="BX636" s="43"/>
      <c r="BY636" s="43"/>
      <c r="BZ636" s="43"/>
      <c r="CA636" s="43"/>
    </row>
    <row r="637" spans="1:79" ht="12.75">
      <c r="A637" s="43"/>
      <c r="B637" s="43"/>
      <c r="C637" s="43"/>
      <c r="D637" s="43"/>
      <c r="E637" s="43"/>
      <c r="F637" s="43"/>
      <c r="G637" s="43"/>
      <c r="H637" s="43"/>
      <c r="I637" s="11"/>
      <c r="J637" s="43"/>
      <c r="K637" s="43"/>
      <c r="L637" s="43"/>
      <c r="P637" s="11"/>
      <c r="T637" s="5"/>
      <c r="U637" s="5"/>
      <c r="AG637" s="98"/>
      <c r="AM637" s="7"/>
      <c r="AN637" s="43"/>
      <c r="BA637" s="7"/>
      <c r="BB637" s="7"/>
      <c r="BC637" s="7"/>
      <c r="BT637" s="43"/>
      <c r="BU637" s="43"/>
      <c r="BV637" s="43"/>
      <c r="BW637" s="43"/>
      <c r="BX637" s="43"/>
      <c r="BY637" s="43"/>
      <c r="BZ637" s="43"/>
      <c r="CA637" s="43"/>
    </row>
    <row r="638" spans="1:79" ht="12.75">
      <c r="A638" s="43"/>
      <c r="B638" s="43"/>
      <c r="C638" s="43"/>
      <c r="D638" s="43"/>
      <c r="E638" s="43"/>
      <c r="F638" s="43"/>
      <c r="G638" s="43"/>
      <c r="H638" s="43"/>
      <c r="I638" s="11"/>
      <c r="J638" s="43"/>
      <c r="K638" s="43"/>
      <c r="L638" s="43"/>
      <c r="P638" s="11"/>
      <c r="T638" s="5"/>
      <c r="U638" s="5"/>
      <c r="AG638" s="98"/>
      <c r="AM638" s="7"/>
      <c r="AN638" s="43"/>
      <c r="BA638" s="7"/>
      <c r="BB638" s="7"/>
      <c r="BC638" s="7"/>
      <c r="BT638" s="43"/>
      <c r="BU638" s="43"/>
      <c r="BV638" s="43"/>
      <c r="BW638" s="43"/>
      <c r="BX638" s="43"/>
      <c r="BY638" s="43"/>
      <c r="BZ638" s="43"/>
      <c r="CA638" s="43"/>
    </row>
    <row r="639" spans="1:79" ht="12.75">
      <c r="A639" s="43"/>
      <c r="B639" s="43"/>
      <c r="C639" s="43"/>
      <c r="D639" s="43"/>
      <c r="E639" s="43"/>
      <c r="F639" s="43"/>
      <c r="G639" s="43"/>
      <c r="H639" s="43"/>
      <c r="I639" s="11"/>
      <c r="J639" s="43"/>
      <c r="K639" s="43"/>
      <c r="L639" s="43"/>
      <c r="P639" s="11"/>
      <c r="T639" s="5"/>
      <c r="U639" s="5"/>
      <c r="AG639" s="98"/>
      <c r="AM639" s="7"/>
      <c r="AN639" s="43"/>
      <c r="BA639" s="7"/>
      <c r="BB639" s="7"/>
      <c r="BC639" s="7"/>
      <c r="BT639" s="43"/>
      <c r="BU639" s="43"/>
      <c r="BV639" s="43"/>
      <c r="BW639" s="43"/>
      <c r="BX639" s="43"/>
      <c r="BY639" s="43"/>
      <c r="BZ639" s="43"/>
      <c r="CA639" s="43"/>
    </row>
    <row r="640" spans="1:79" ht="12.75">
      <c r="A640" s="43"/>
      <c r="B640" s="43"/>
      <c r="C640" s="43"/>
      <c r="D640" s="43"/>
      <c r="E640" s="43"/>
      <c r="F640" s="43"/>
      <c r="G640" s="43"/>
      <c r="H640" s="43"/>
      <c r="I640" s="11"/>
      <c r="J640" s="43"/>
      <c r="K640" s="43"/>
      <c r="L640" s="43"/>
      <c r="P640" s="11"/>
      <c r="T640" s="5"/>
      <c r="U640" s="5"/>
      <c r="AG640" s="98"/>
      <c r="AM640" s="7"/>
      <c r="AN640" s="43"/>
      <c r="BA640" s="7"/>
      <c r="BB640" s="7"/>
      <c r="BC640" s="7"/>
      <c r="BT640" s="43"/>
      <c r="BU640" s="43"/>
      <c r="BV640" s="43"/>
      <c r="BW640" s="43"/>
      <c r="BX640" s="43"/>
      <c r="BY640" s="43"/>
      <c r="BZ640" s="43"/>
      <c r="CA640" s="43"/>
    </row>
    <row r="641" spans="1:79" ht="12.75">
      <c r="A641" s="43"/>
      <c r="B641" s="43"/>
      <c r="C641" s="43"/>
      <c r="D641" s="43"/>
      <c r="E641" s="43"/>
      <c r="F641" s="43"/>
      <c r="G641" s="43"/>
      <c r="H641" s="43"/>
      <c r="I641" s="11"/>
      <c r="J641" s="43"/>
      <c r="K641" s="43"/>
      <c r="L641" s="43"/>
      <c r="P641" s="11"/>
      <c r="T641" s="5"/>
      <c r="U641" s="5"/>
      <c r="AG641" s="98"/>
      <c r="AM641" s="7"/>
      <c r="AN641" s="43"/>
      <c r="BA641" s="7"/>
      <c r="BB641" s="7"/>
      <c r="BC641" s="7"/>
      <c r="BT641" s="43"/>
      <c r="BU641" s="43"/>
      <c r="BV641" s="43"/>
      <c r="BW641" s="43"/>
      <c r="BX641" s="43"/>
      <c r="BY641" s="43"/>
      <c r="BZ641" s="43"/>
      <c r="CA641" s="43"/>
    </row>
    <row r="642" spans="1:79" ht="12.75">
      <c r="A642" s="43"/>
      <c r="B642" s="43"/>
      <c r="C642" s="43"/>
      <c r="D642" s="43"/>
      <c r="E642" s="43"/>
      <c r="F642" s="43"/>
      <c r="G642" s="43"/>
      <c r="H642" s="43"/>
      <c r="I642" s="11"/>
      <c r="J642" s="43"/>
      <c r="K642" s="43"/>
      <c r="L642" s="43"/>
      <c r="P642" s="11"/>
      <c r="T642" s="5"/>
      <c r="U642" s="5"/>
      <c r="AG642" s="98"/>
      <c r="AM642" s="7"/>
      <c r="AN642" s="43"/>
      <c r="BA642" s="7"/>
      <c r="BB642" s="7"/>
      <c r="BC642" s="7"/>
      <c r="BT642" s="43"/>
      <c r="BU642" s="43"/>
      <c r="BV642" s="43"/>
      <c r="BW642" s="43"/>
      <c r="BX642" s="43"/>
      <c r="BY642" s="43"/>
      <c r="BZ642" s="43"/>
      <c r="CA642" s="43"/>
    </row>
    <row r="643" spans="1:79" ht="12.75">
      <c r="A643" s="43"/>
      <c r="B643" s="43"/>
      <c r="C643" s="43"/>
      <c r="D643" s="43"/>
      <c r="E643" s="43"/>
      <c r="F643" s="43"/>
      <c r="G643" s="43"/>
      <c r="H643" s="43"/>
      <c r="I643" s="11"/>
      <c r="J643" s="43"/>
      <c r="K643" s="43"/>
      <c r="L643" s="43"/>
      <c r="P643" s="11"/>
      <c r="T643" s="5"/>
      <c r="U643" s="5"/>
      <c r="AG643" s="98"/>
      <c r="AM643" s="7"/>
      <c r="AN643" s="43"/>
      <c r="BA643" s="7"/>
      <c r="BB643" s="7"/>
      <c r="BC643" s="7"/>
      <c r="BT643" s="43"/>
      <c r="BU643" s="43"/>
      <c r="BV643" s="43"/>
      <c r="BW643" s="43"/>
      <c r="BX643" s="43"/>
      <c r="BY643" s="43"/>
      <c r="BZ643" s="43"/>
      <c r="CA643" s="43"/>
    </row>
    <row r="644" spans="1:79" ht="12.75">
      <c r="A644" s="43"/>
      <c r="B644" s="43"/>
      <c r="C644" s="43"/>
      <c r="D644" s="43"/>
      <c r="E644" s="43"/>
      <c r="F644" s="43"/>
      <c r="G644" s="43"/>
      <c r="H644" s="43"/>
      <c r="I644" s="11"/>
      <c r="J644" s="43"/>
      <c r="K644" s="43"/>
      <c r="L644" s="43"/>
      <c r="P644" s="11"/>
      <c r="T644" s="5"/>
      <c r="U644" s="5"/>
      <c r="AG644" s="98"/>
      <c r="AM644" s="7"/>
      <c r="AN644" s="43"/>
      <c r="BA644" s="7"/>
      <c r="BB644" s="7"/>
      <c r="BC644" s="7"/>
      <c r="BT644" s="43"/>
      <c r="BU644" s="43"/>
      <c r="BV644" s="43"/>
      <c r="BW644" s="43"/>
      <c r="BX644" s="43"/>
      <c r="BY644" s="43"/>
      <c r="BZ644" s="43"/>
      <c r="CA644" s="43"/>
    </row>
    <row r="645" spans="1:79" ht="12.75">
      <c r="A645" s="43"/>
      <c r="B645" s="43"/>
      <c r="C645" s="43"/>
      <c r="D645" s="43"/>
      <c r="E645" s="43"/>
      <c r="F645" s="43"/>
      <c r="G645" s="43"/>
      <c r="H645" s="43"/>
      <c r="I645" s="11"/>
      <c r="J645" s="43"/>
      <c r="K645" s="43"/>
      <c r="L645" s="43"/>
      <c r="P645" s="11"/>
      <c r="T645" s="5"/>
      <c r="U645" s="5"/>
      <c r="AG645" s="98"/>
      <c r="AM645" s="7"/>
      <c r="AN645" s="43"/>
      <c r="BA645" s="7"/>
      <c r="BB645" s="7"/>
      <c r="BC645" s="7"/>
      <c r="BT645" s="43"/>
      <c r="BU645" s="43"/>
      <c r="BV645" s="43"/>
      <c r="BW645" s="43"/>
      <c r="BX645" s="43"/>
      <c r="BY645" s="43"/>
      <c r="BZ645" s="43"/>
      <c r="CA645" s="43"/>
    </row>
    <row r="646" spans="1:79" ht="12.75">
      <c r="A646" s="43"/>
      <c r="B646" s="43"/>
      <c r="C646" s="43"/>
      <c r="D646" s="43"/>
      <c r="E646" s="43"/>
      <c r="F646" s="43"/>
      <c r="G646" s="43"/>
      <c r="H646" s="43"/>
      <c r="I646" s="11"/>
      <c r="J646" s="43"/>
      <c r="K646" s="43"/>
      <c r="L646" s="43"/>
      <c r="P646" s="11"/>
      <c r="T646" s="5"/>
      <c r="U646" s="5"/>
      <c r="AG646" s="98"/>
      <c r="AM646" s="7"/>
      <c r="AN646" s="43"/>
      <c r="BA646" s="7"/>
      <c r="BB646" s="7"/>
      <c r="BC646" s="7"/>
      <c r="BT646" s="43"/>
      <c r="BU646" s="43"/>
      <c r="BV646" s="43"/>
      <c r="BW646" s="43"/>
      <c r="BX646" s="43"/>
      <c r="BY646" s="43"/>
      <c r="BZ646" s="43"/>
      <c r="CA646" s="43"/>
    </row>
    <row r="647" spans="1:79" ht="12.75">
      <c r="A647" s="43"/>
      <c r="B647" s="43"/>
      <c r="C647" s="43"/>
      <c r="D647" s="43"/>
      <c r="E647" s="43"/>
      <c r="F647" s="43"/>
      <c r="G647" s="43"/>
      <c r="H647" s="43"/>
      <c r="I647" s="11"/>
      <c r="J647" s="43"/>
      <c r="K647" s="43"/>
      <c r="L647" s="43"/>
      <c r="P647" s="11"/>
      <c r="T647" s="5"/>
      <c r="U647" s="5"/>
      <c r="AG647" s="98"/>
      <c r="AM647" s="7"/>
      <c r="AN647" s="43"/>
      <c r="BA647" s="7"/>
      <c r="BB647" s="7"/>
      <c r="BC647" s="7"/>
      <c r="BT647" s="43"/>
      <c r="BU647" s="43"/>
      <c r="BV647" s="43"/>
      <c r="BW647" s="43"/>
      <c r="BX647" s="43"/>
      <c r="BY647" s="43"/>
      <c r="BZ647" s="43"/>
      <c r="CA647" s="43"/>
    </row>
    <row r="648" spans="1:79" ht="12.75">
      <c r="A648" s="43"/>
      <c r="B648" s="43"/>
      <c r="C648" s="43"/>
      <c r="D648" s="43"/>
      <c r="E648" s="43"/>
      <c r="F648" s="43"/>
      <c r="G648" s="43"/>
      <c r="H648" s="43"/>
      <c r="I648" s="11"/>
      <c r="J648" s="43"/>
      <c r="K648" s="43"/>
      <c r="L648" s="43"/>
      <c r="P648" s="11"/>
      <c r="T648" s="5"/>
      <c r="U648" s="5"/>
      <c r="AG648" s="98"/>
      <c r="AM648" s="7"/>
      <c r="AN648" s="43"/>
      <c r="BA648" s="7"/>
      <c r="BB648" s="7"/>
      <c r="BC648" s="7"/>
      <c r="BT648" s="43"/>
      <c r="BU648" s="43"/>
      <c r="BV648" s="43"/>
      <c r="BW648" s="43"/>
      <c r="BX648" s="43"/>
      <c r="BY648" s="43"/>
      <c r="BZ648" s="43"/>
      <c r="CA648" s="43"/>
    </row>
    <row r="649" spans="1:79" ht="12.75">
      <c r="A649" s="43"/>
      <c r="B649" s="43"/>
      <c r="C649" s="43"/>
      <c r="D649" s="43"/>
      <c r="E649" s="43"/>
      <c r="F649" s="43"/>
      <c r="G649" s="43"/>
      <c r="H649" s="43"/>
      <c r="I649" s="11"/>
      <c r="J649" s="43"/>
      <c r="K649" s="43"/>
      <c r="L649" s="43"/>
      <c r="P649" s="11"/>
      <c r="T649" s="5"/>
      <c r="U649" s="5"/>
      <c r="AG649" s="98"/>
      <c r="AM649" s="7"/>
      <c r="AN649" s="43"/>
      <c r="BA649" s="7"/>
      <c r="BB649" s="7"/>
      <c r="BC649" s="7"/>
      <c r="BT649" s="43"/>
      <c r="BU649" s="43"/>
      <c r="BV649" s="43"/>
      <c r="BW649" s="43"/>
      <c r="BX649" s="43"/>
      <c r="BY649" s="43"/>
      <c r="BZ649" s="43"/>
      <c r="CA649" s="43"/>
    </row>
    <row r="650" spans="1:79" ht="12.75">
      <c r="A650" s="43"/>
      <c r="B650" s="43"/>
      <c r="C650" s="43"/>
      <c r="D650" s="43"/>
      <c r="E650" s="43"/>
      <c r="F650" s="43"/>
      <c r="G650" s="43"/>
      <c r="H650" s="43"/>
      <c r="I650" s="11"/>
      <c r="J650" s="43"/>
      <c r="K650" s="43"/>
      <c r="L650" s="43"/>
      <c r="P650" s="11"/>
      <c r="T650" s="5"/>
      <c r="U650" s="5"/>
      <c r="AG650" s="98"/>
      <c r="AM650" s="7"/>
      <c r="AN650" s="43"/>
      <c r="BA650" s="7"/>
      <c r="BB650" s="7"/>
      <c r="BC650" s="7"/>
      <c r="BT650" s="43"/>
      <c r="BU650" s="43"/>
      <c r="BV650" s="43"/>
      <c r="BW650" s="43"/>
      <c r="BX650" s="43"/>
      <c r="BY650" s="43"/>
      <c r="BZ650" s="43"/>
      <c r="CA650" s="43"/>
    </row>
    <row r="651" spans="1:79" ht="12.75">
      <c r="A651" s="43"/>
      <c r="B651" s="43"/>
      <c r="C651" s="43"/>
      <c r="D651" s="43"/>
      <c r="E651" s="43"/>
      <c r="F651" s="43"/>
      <c r="G651" s="43"/>
      <c r="H651" s="43"/>
      <c r="I651" s="11"/>
      <c r="J651" s="43"/>
      <c r="K651" s="43"/>
      <c r="L651" s="43"/>
      <c r="P651" s="11"/>
      <c r="T651" s="5"/>
      <c r="U651" s="5"/>
      <c r="AG651" s="98"/>
      <c r="AM651" s="7"/>
      <c r="AN651" s="43"/>
      <c r="BA651" s="7"/>
      <c r="BB651" s="7"/>
      <c r="BC651" s="7"/>
      <c r="BT651" s="43"/>
      <c r="BU651" s="43"/>
      <c r="BV651" s="43"/>
      <c r="BW651" s="43"/>
      <c r="BX651" s="43"/>
      <c r="BY651" s="43"/>
      <c r="BZ651" s="43"/>
      <c r="CA651" s="43"/>
    </row>
    <row r="652" spans="1:79" ht="12.75">
      <c r="A652" s="43"/>
      <c r="B652" s="43"/>
      <c r="C652" s="43"/>
      <c r="D652" s="43"/>
      <c r="E652" s="43"/>
      <c r="F652" s="43"/>
      <c r="G652" s="43"/>
      <c r="H652" s="43"/>
      <c r="I652" s="11"/>
      <c r="J652" s="43"/>
      <c r="K652" s="43"/>
      <c r="L652" s="43"/>
      <c r="P652" s="11"/>
      <c r="T652" s="5"/>
      <c r="U652" s="5"/>
      <c r="AG652" s="98"/>
      <c r="AM652" s="7"/>
      <c r="AN652" s="43"/>
      <c r="BA652" s="7"/>
      <c r="BB652" s="7"/>
      <c r="BC652" s="7"/>
      <c r="BT652" s="43"/>
      <c r="BU652" s="43"/>
      <c r="BV652" s="43"/>
      <c r="BW652" s="43"/>
      <c r="BX652" s="43"/>
      <c r="BY652" s="43"/>
      <c r="BZ652" s="43"/>
      <c r="CA652" s="43"/>
    </row>
    <row r="653" spans="1:79" ht="12.75">
      <c r="A653" s="43"/>
      <c r="B653" s="43"/>
      <c r="C653" s="43"/>
      <c r="D653" s="43"/>
      <c r="E653" s="43"/>
      <c r="F653" s="43"/>
      <c r="G653" s="43"/>
      <c r="H653" s="43"/>
      <c r="I653" s="11"/>
      <c r="J653" s="43"/>
      <c r="K653" s="43"/>
      <c r="L653" s="43"/>
      <c r="P653" s="11"/>
      <c r="T653" s="5"/>
      <c r="U653" s="5"/>
      <c r="AG653" s="98"/>
      <c r="AM653" s="7"/>
      <c r="AN653" s="43"/>
      <c r="BA653" s="7"/>
      <c r="BB653" s="7"/>
      <c r="BC653" s="7"/>
      <c r="BT653" s="43"/>
      <c r="BU653" s="43"/>
      <c r="BV653" s="43"/>
      <c r="BW653" s="43"/>
      <c r="BX653" s="43"/>
      <c r="BY653" s="43"/>
      <c r="BZ653" s="43"/>
      <c r="CA653" s="43"/>
    </row>
    <row r="654" spans="1:79" ht="12.75">
      <c r="A654" s="43"/>
      <c r="B654" s="43"/>
      <c r="C654" s="43"/>
      <c r="D654" s="43"/>
      <c r="E654" s="43"/>
      <c r="F654" s="43"/>
      <c r="G654" s="43"/>
      <c r="H654" s="43"/>
      <c r="I654" s="11"/>
      <c r="J654" s="43"/>
      <c r="K654" s="43"/>
      <c r="L654" s="43"/>
      <c r="P654" s="11"/>
      <c r="T654" s="5"/>
      <c r="U654" s="5"/>
      <c r="AG654" s="98"/>
      <c r="AM654" s="7"/>
      <c r="AN654" s="43"/>
      <c r="BA654" s="7"/>
      <c r="BB654" s="7"/>
      <c r="BC654" s="7"/>
      <c r="BT654" s="43"/>
      <c r="BU654" s="43"/>
      <c r="BV654" s="43"/>
      <c r="BW654" s="43"/>
      <c r="BX654" s="43"/>
      <c r="BY654" s="43"/>
      <c r="BZ654" s="43"/>
      <c r="CA654" s="43"/>
    </row>
    <row r="655" spans="1:79" ht="12.75">
      <c r="A655" s="43"/>
      <c r="B655" s="43"/>
      <c r="C655" s="43"/>
      <c r="D655" s="43"/>
      <c r="E655" s="43"/>
      <c r="F655" s="43"/>
      <c r="G655" s="43"/>
      <c r="H655" s="43"/>
      <c r="I655" s="11"/>
      <c r="J655" s="43"/>
      <c r="K655" s="43"/>
      <c r="L655" s="43"/>
      <c r="P655" s="11"/>
      <c r="T655" s="5"/>
      <c r="U655" s="5"/>
      <c r="AG655" s="98"/>
      <c r="AM655" s="7"/>
      <c r="AN655" s="43"/>
      <c r="BA655" s="7"/>
      <c r="BB655" s="7"/>
      <c r="BC655" s="7"/>
      <c r="BT655" s="43"/>
      <c r="BU655" s="43"/>
      <c r="BV655" s="43"/>
      <c r="BW655" s="43"/>
      <c r="BX655" s="43"/>
      <c r="BY655" s="43"/>
      <c r="BZ655" s="43"/>
      <c r="CA655" s="43"/>
    </row>
    <row r="656" spans="1:79" ht="12.75">
      <c r="A656" s="43"/>
      <c r="B656" s="43"/>
      <c r="C656" s="43"/>
      <c r="D656" s="43"/>
      <c r="E656" s="43"/>
      <c r="F656" s="43"/>
      <c r="G656" s="43"/>
      <c r="H656" s="43"/>
      <c r="I656" s="11"/>
      <c r="J656" s="43"/>
      <c r="K656" s="43"/>
      <c r="L656" s="43"/>
      <c r="P656" s="11"/>
      <c r="T656" s="5"/>
      <c r="U656" s="5"/>
      <c r="AG656" s="98"/>
      <c r="AM656" s="7"/>
      <c r="AN656" s="43"/>
      <c r="BA656" s="7"/>
      <c r="BB656" s="7"/>
      <c r="BC656" s="7"/>
      <c r="BT656" s="43"/>
      <c r="BU656" s="43"/>
      <c r="BV656" s="43"/>
      <c r="BW656" s="43"/>
      <c r="BX656" s="43"/>
      <c r="BY656" s="43"/>
      <c r="BZ656" s="43"/>
      <c r="CA656" s="43"/>
    </row>
    <row r="657" spans="1:79" ht="12.75">
      <c r="A657" s="43"/>
      <c r="B657" s="43"/>
      <c r="C657" s="43"/>
      <c r="D657" s="43"/>
      <c r="E657" s="43"/>
      <c r="F657" s="43"/>
      <c r="G657" s="43"/>
      <c r="H657" s="43"/>
      <c r="I657" s="11"/>
      <c r="J657" s="43"/>
      <c r="K657" s="43"/>
      <c r="L657" s="43"/>
      <c r="P657" s="11"/>
      <c r="T657" s="5"/>
      <c r="U657" s="5"/>
      <c r="AG657" s="98"/>
      <c r="AM657" s="7"/>
      <c r="AN657" s="43"/>
      <c r="BA657" s="7"/>
      <c r="BB657" s="7"/>
      <c r="BC657" s="7"/>
      <c r="BT657" s="43"/>
      <c r="BU657" s="43"/>
      <c r="BV657" s="43"/>
      <c r="BW657" s="43"/>
      <c r="BX657" s="43"/>
      <c r="BY657" s="43"/>
      <c r="BZ657" s="43"/>
      <c r="CA657" s="43"/>
    </row>
    <row r="658" spans="1:79" ht="12.75">
      <c r="A658" s="43"/>
      <c r="B658" s="43"/>
      <c r="C658" s="43"/>
      <c r="D658" s="43"/>
      <c r="E658" s="43"/>
      <c r="F658" s="43"/>
      <c r="G658" s="43"/>
      <c r="H658" s="43"/>
      <c r="I658" s="11"/>
      <c r="J658" s="43"/>
      <c r="K658" s="43"/>
      <c r="L658" s="43"/>
      <c r="P658" s="11"/>
      <c r="T658" s="5"/>
      <c r="U658" s="5"/>
      <c r="AG658" s="98"/>
      <c r="AM658" s="7"/>
      <c r="AN658" s="43"/>
      <c r="BA658" s="7"/>
      <c r="BB658" s="7"/>
      <c r="BC658" s="7"/>
      <c r="BT658" s="43"/>
      <c r="BU658" s="43"/>
      <c r="BV658" s="43"/>
      <c r="BW658" s="43"/>
      <c r="BX658" s="43"/>
      <c r="BY658" s="43"/>
      <c r="BZ658" s="43"/>
      <c r="CA658" s="43"/>
    </row>
    <row r="659" spans="1:79" ht="12.75">
      <c r="A659" s="43"/>
      <c r="B659" s="43"/>
      <c r="C659" s="43"/>
      <c r="D659" s="43"/>
      <c r="E659" s="43"/>
      <c r="F659" s="43"/>
      <c r="G659" s="43"/>
      <c r="H659" s="43"/>
      <c r="I659" s="11"/>
      <c r="J659" s="43"/>
      <c r="K659" s="43"/>
      <c r="L659" s="43"/>
      <c r="P659" s="11"/>
      <c r="T659" s="5"/>
      <c r="U659" s="5"/>
      <c r="AG659" s="98"/>
      <c r="AM659" s="7"/>
      <c r="AN659" s="43"/>
      <c r="BA659" s="7"/>
      <c r="BB659" s="7"/>
      <c r="BC659" s="7"/>
      <c r="BT659" s="43"/>
      <c r="BU659" s="43"/>
      <c r="BV659" s="43"/>
      <c r="BW659" s="43"/>
      <c r="BX659" s="43"/>
      <c r="BY659" s="43"/>
      <c r="BZ659" s="43"/>
      <c r="CA659" s="43"/>
    </row>
    <row r="660" spans="1:79" ht="12.75">
      <c r="A660" s="43"/>
      <c r="B660" s="43"/>
      <c r="C660" s="43"/>
      <c r="D660" s="43"/>
      <c r="E660" s="43"/>
      <c r="F660" s="43"/>
      <c r="G660" s="43"/>
      <c r="H660" s="43"/>
      <c r="I660" s="11"/>
      <c r="J660" s="43"/>
      <c r="K660" s="43"/>
      <c r="L660" s="43"/>
      <c r="P660" s="11"/>
      <c r="T660" s="5"/>
      <c r="U660" s="5"/>
      <c r="AG660" s="98"/>
      <c r="AM660" s="7"/>
      <c r="AN660" s="43"/>
      <c r="BA660" s="7"/>
      <c r="BB660" s="7"/>
      <c r="BC660" s="7"/>
      <c r="BT660" s="43"/>
      <c r="BU660" s="43"/>
      <c r="BV660" s="43"/>
      <c r="BW660" s="43"/>
      <c r="BX660" s="43"/>
      <c r="BY660" s="43"/>
      <c r="BZ660" s="43"/>
      <c r="CA660" s="43"/>
    </row>
    <row r="661" spans="1:79" ht="12.75">
      <c r="A661" s="43"/>
      <c r="B661" s="43"/>
      <c r="C661" s="43"/>
      <c r="D661" s="43"/>
      <c r="E661" s="43"/>
      <c r="F661" s="43"/>
      <c r="G661" s="43"/>
      <c r="H661" s="43"/>
      <c r="I661" s="11"/>
      <c r="J661" s="43"/>
      <c r="K661" s="43"/>
      <c r="L661" s="43"/>
      <c r="P661" s="11"/>
      <c r="T661" s="5"/>
      <c r="U661" s="5"/>
      <c r="AG661" s="98"/>
      <c r="AM661" s="7"/>
      <c r="AN661" s="43"/>
      <c r="BA661" s="7"/>
      <c r="BB661" s="7"/>
      <c r="BC661" s="7"/>
      <c r="BT661" s="43"/>
      <c r="BU661" s="43"/>
      <c r="BV661" s="43"/>
      <c r="BW661" s="43"/>
      <c r="BX661" s="43"/>
      <c r="BY661" s="43"/>
      <c r="BZ661" s="43"/>
      <c r="CA661" s="43"/>
    </row>
    <row r="662" spans="1:79" ht="12.75">
      <c r="A662" s="43"/>
      <c r="B662" s="43"/>
      <c r="C662" s="43"/>
      <c r="D662" s="43"/>
      <c r="E662" s="43"/>
      <c r="F662" s="43"/>
      <c r="G662" s="43"/>
      <c r="H662" s="43"/>
      <c r="I662" s="11"/>
      <c r="J662" s="43"/>
      <c r="K662" s="43"/>
      <c r="L662" s="43"/>
      <c r="P662" s="11"/>
      <c r="T662" s="5"/>
      <c r="U662" s="5"/>
      <c r="AG662" s="98"/>
      <c r="AM662" s="7"/>
      <c r="AN662" s="43"/>
      <c r="BA662" s="7"/>
      <c r="BB662" s="7"/>
      <c r="BC662" s="7"/>
      <c r="BT662" s="43"/>
      <c r="BU662" s="43"/>
      <c r="BV662" s="43"/>
      <c r="BW662" s="43"/>
      <c r="BX662" s="43"/>
      <c r="BY662" s="43"/>
      <c r="BZ662" s="43"/>
      <c r="CA662" s="43"/>
    </row>
    <row r="663" spans="1:79" ht="12.75">
      <c r="A663" s="43"/>
      <c r="B663" s="43"/>
      <c r="C663" s="43"/>
      <c r="D663" s="43"/>
      <c r="E663" s="43"/>
      <c r="F663" s="43"/>
      <c r="G663" s="43"/>
      <c r="H663" s="43"/>
      <c r="I663" s="11"/>
      <c r="J663" s="43"/>
      <c r="K663" s="43"/>
      <c r="L663" s="43"/>
      <c r="P663" s="11"/>
      <c r="T663" s="5"/>
      <c r="U663" s="5"/>
      <c r="AG663" s="98"/>
      <c r="AM663" s="7"/>
      <c r="AN663" s="43"/>
      <c r="BA663" s="7"/>
      <c r="BB663" s="7"/>
      <c r="BC663" s="7"/>
      <c r="BT663" s="43"/>
      <c r="BU663" s="43"/>
      <c r="BV663" s="43"/>
      <c r="BW663" s="43"/>
      <c r="BX663" s="43"/>
      <c r="BY663" s="43"/>
      <c r="BZ663" s="43"/>
      <c r="CA663" s="43"/>
    </row>
    <row r="664" spans="1:79" ht="12.75">
      <c r="A664" s="43"/>
      <c r="B664" s="43"/>
      <c r="C664" s="43"/>
      <c r="D664" s="43"/>
      <c r="E664" s="43"/>
      <c r="F664" s="43"/>
      <c r="G664" s="43"/>
      <c r="H664" s="43"/>
      <c r="I664" s="11"/>
      <c r="J664" s="43"/>
      <c r="K664" s="43"/>
      <c r="L664" s="43"/>
      <c r="P664" s="11"/>
      <c r="T664" s="5"/>
      <c r="U664" s="5"/>
      <c r="AG664" s="98"/>
      <c r="AM664" s="7"/>
      <c r="AN664" s="43"/>
      <c r="BA664" s="7"/>
      <c r="BB664" s="7"/>
      <c r="BC664" s="7"/>
      <c r="BT664" s="43"/>
      <c r="BU664" s="43"/>
      <c r="BV664" s="43"/>
      <c r="BW664" s="43"/>
      <c r="BX664" s="43"/>
      <c r="BY664" s="43"/>
      <c r="BZ664" s="43"/>
      <c r="CA664" s="43"/>
    </row>
    <row r="665" spans="1:79" ht="12.75">
      <c r="A665" s="43"/>
      <c r="B665" s="43"/>
      <c r="C665" s="43"/>
      <c r="D665" s="43"/>
      <c r="E665" s="43"/>
      <c r="F665" s="43"/>
      <c r="G665" s="43"/>
      <c r="H665" s="43"/>
      <c r="I665" s="11"/>
      <c r="J665" s="43"/>
      <c r="K665" s="43"/>
      <c r="L665" s="43"/>
      <c r="P665" s="11"/>
      <c r="T665" s="5"/>
      <c r="U665" s="5"/>
      <c r="AG665" s="98"/>
      <c r="AM665" s="7"/>
      <c r="AN665" s="43"/>
      <c r="BA665" s="7"/>
      <c r="BB665" s="7"/>
      <c r="BC665" s="7"/>
      <c r="BT665" s="43"/>
      <c r="BU665" s="43"/>
      <c r="BV665" s="43"/>
      <c r="BW665" s="43"/>
      <c r="BX665" s="43"/>
      <c r="BY665" s="43"/>
      <c r="BZ665" s="43"/>
      <c r="CA665" s="43"/>
    </row>
    <row r="666" spans="1:79" ht="12.75">
      <c r="A666" s="43"/>
      <c r="B666" s="43"/>
      <c r="C666" s="43"/>
      <c r="D666" s="43"/>
      <c r="E666" s="43"/>
      <c r="F666" s="43"/>
      <c r="G666" s="43"/>
      <c r="H666" s="43"/>
      <c r="I666" s="11"/>
      <c r="J666" s="43"/>
      <c r="K666" s="43"/>
      <c r="L666" s="43"/>
      <c r="P666" s="11"/>
      <c r="T666" s="5"/>
      <c r="U666" s="5"/>
      <c r="AG666" s="98"/>
      <c r="AM666" s="7"/>
      <c r="AN666" s="43"/>
      <c r="BA666" s="7"/>
      <c r="BB666" s="7"/>
      <c r="BC666" s="7"/>
      <c r="BT666" s="43"/>
      <c r="BU666" s="43"/>
      <c r="BV666" s="43"/>
      <c r="BW666" s="43"/>
      <c r="BX666" s="43"/>
      <c r="BY666" s="43"/>
      <c r="BZ666" s="43"/>
      <c r="CA666" s="43"/>
    </row>
    <row r="667" spans="1:79" ht="12.75">
      <c r="A667" s="43"/>
      <c r="B667" s="43"/>
      <c r="C667" s="43"/>
      <c r="D667" s="43"/>
      <c r="E667" s="43"/>
      <c r="F667" s="43"/>
      <c r="G667" s="43"/>
      <c r="H667" s="43"/>
      <c r="I667" s="11"/>
      <c r="J667" s="43"/>
      <c r="K667" s="43"/>
      <c r="L667" s="43"/>
      <c r="P667" s="11"/>
      <c r="T667" s="5"/>
      <c r="U667" s="5"/>
      <c r="AG667" s="98"/>
      <c r="AM667" s="7"/>
      <c r="AN667" s="43"/>
      <c r="BA667" s="7"/>
      <c r="BB667" s="7"/>
      <c r="BC667" s="7"/>
      <c r="BT667" s="43"/>
      <c r="BU667" s="43"/>
      <c r="BV667" s="43"/>
      <c r="BW667" s="43"/>
      <c r="BX667" s="43"/>
      <c r="BY667" s="43"/>
      <c r="BZ667" s="43"/>
      <c r="CA667" s="43"/>
    </row>
    <row r="668" spans="1:79" ht="12.75">
      <c r="A668" s="43"/>
      <c r="B668" s="43"/>
      <c r="C668" s="43"/>
      <c r="D668" s="43"/>
      <c r="E668" s="43"/>
      <c r="F668" s="43"/>
      <c r="G668" s="43"/>
      <c r="H668" s="43"/>
      <c r="I668" s="11"/>
      <c r="J668" s="43"/>
      <c r="K668" s="43"/>
      <c r="L668" s="43"/>
      <c r="P668" s="11"/>
      <c r="T668" s="5"/>
      <c r="U668" s="5"/>
      <c r="AG668" s="98"/>
      <c r="AM668" s="7"/>
      <c r="AN668" s="43"/>
      <c r="BA668" s="7"/>
      <c r="BB668" s="7"/>
      <c r="BC668" s="7"/>
      <c r="BT668" s="43"/>
      <c r="BU668" s="43"/>
      <c r="BV668" s="43"/>
      <c r="BW668" s="43"/>
      <c r="BX668" s="43"/>
      <c r="BY668" s="43"/>
      <c r="BZ668" s="43"/>
      <c r="CA668" s="43"/>
    </row>
    <row r="669" spans="1:79" ht="12.75">
      <c r="A669" s="43"/>
      <c r="B669" s="43"/>
      <c r="C669" s="43"/>
      <c r="D669" s="43"/>
      <c r="E669" s="43"/>
      <c r="F669" s="43"/>
      <c r="G669" s="43"/>
      <c r="H669" s="43"/>
      <c r="I669" s="11"/>
      <c r="J669" s="43"/>
      <c r="K669" s="43"/>
      <c r="L669" s="43"/>
      <c r="P669" s="11"/>
      <c r="T669" s="5"/>
      <c r="U669" s="5"/>
      <c r="AG669" s="98"/>
      <c r="AM669" s="7"/>
      <c r="AN669" s="43"/>
      <c r="BA669" s="7"/>
      <c r="BB669" s="7"/>
      <c r="BC669" s="7"/>
      <c r="BT669" s="43"/>
      <c r="BU669" s="43"/>
      <c r="BV669" s="43"/>
      <c r="BW669" s="43"/>
      <c r="BX669" s="43"/>
      <c r="BY669" s="43"/>
      <c r="BZ669" s="43"/>
      <c r="CA669" s="43"/>
    </row>
    <row r="670" spans="1:79" ht="12.75">
      <c r="A670" s="43"/>
      <c r="B670" s="43"/>
      <c r="C670" s="43"/>
      <c r="D670" s="43"/>
      <c r="E670" s="43"/>
      <c r="F670" s="43"/>
      <c r="G670" s="43"/>
      <c r="H670" s="43"/>
      <c r="I670" s="11"/>
      <c r="J670" s="43"/>
      <c r="K670" s="43"/>
      <c r="L670" s="43"/>
      <c r="P670" s="11"/>
      <c r="T670" s="5"/>
      <c r="U670" s="5"/>
      <c r="AG670" s="98"/>
      <c r="AM670" s="7"/>
      <c r="AN670" s="43"/>
      <c r="BA670" s="7"/>
      <c r="BB670" s="7"/>
      <c r="BC670" s="7"/>
      <c r="BT670" s="43"/>
      <c r="BU670" s="43"/>
      <c r="BV670" s="43"/>
      <c r="BW670" s="43"/>
      <c r="BX670" s="43"/>
      <c r="BY670" s="43"/>
      <c r="BZ670" s="43"/>
      <c r="CA670" s="43"/>
    </row>
    <row r="671" spans="1:79" ht="12.75">
      <c r="A671" s="43"/>
      <c r="B671" s="43"/>
      <c r="C671" s="43"/>
      <c r="D671" s="43"/>
      <c r="E671" s="43"/>
      <c r="F671" s="43"/>
      <c r="G671" s="43"/>
      <c r="H671" s="43"/>
      <c r="I671" s="11"/>
      <c r="J671" s="43"/>
      <c r="K671" s="43"/>
      <c r="L671" s="43"/>
      <c r="P671" s="11"/>
      <c r="T671" s="5"/>
      <c r="U671" s="5"/>
      <c r="AG671" s="98"/>
      <c r="AM671" s="7"/>
      <c r="AN671" s="43"/>
      <c r="BA671" s="7"/>
      <c r="BB671" s="7"/>
      <c r="BC671" s="7"/>
      <c r="BT671" s="43"/>
      <c r="BU671" s="43"/>
      <c r="BV671" s="43"/>
      <c r="BW671" s="43"/>
      <c r="BX671" s="43"/>
      <c r="BY671" s="43"/>
      <c r="BZ671" s="43"/>
      <c r="CA671" s="43"/>
    </row>
    <row r="672" spans="1:79" ht="12.75">
      <c r="A672" s="43"/>
      <c r="B672" s="43"/>
      <c r="C672" s="43"/>
      <c r="D672" s="43"/>
      <c r="E672" s="43"/>
      <c r="F672" s="43"/>
      <c r="G672" s="43"/>
      <c r="H672" s="43"/>
      <c r="I672" s="11"/>
      <c r="J672" s="43"/>
      <c r="K672" s="43"/>
      <c r="L672" s="43"/>
      <c r="P672" s="11"/>
      <c r="T672" s="5"/>
      <c r="U672" s="5"/>
      <c r="AG672" s="98"/>
      <c r="AM672" s="7"/>
      <c r="AN672" s="43"/>
      <c r="BA672" s="7"/>
      <c r="BB672" s="7"/>
      <c r="BC672" s="7"/>
      <c r="BT672" s="43"/>
      <c r="BU672" s="43"/>
      <c r="BV672" s="43"/>
      <c r="BW672" s="43"/>
      <c r="BX672" s="43"/>
      <c r="BY672" s="43"/>
      <c r="BZ672" s="43"/>
      <c r="CA672" s="43"/>
    </row>
    <row r="673" spans="1:79" ht="12.75">
      <c r="A673" s="43"/>
      <c r="B673" s="43"/>
      <c r="C673" s="43"/>
      <c r="D673" s="43"/>
      <c r="E673" s="43"/>
      <c r="F673" s="43"/>
      <c r="G673" s="43"/>
      <c r="H673" s="43"/>
      <c r="I673" s="11"/>
      <c r="J673" s="43"/>
      <c r="K673" s="43"/>
      <c r="L673" s="43"/>
      <c r="P673" s="11"/>
      <c r="T673" s="5"/>
      <c r="U673" s="5"/>
      <c r="AG673" s="98"/>
      <c r="AM673" s="7"/>
      <c r="AN673" s="43"/>
      <c r="BA673" s="7"/>
      <c r="BB673" s="7"/>
      <c r="BC673" s="7"/>
      <c r="BT673" s="43"/>
      <c r="BU673" s="43"/>
      <c r="BV673" s="43"/>
      <c r="BW673" s="43"/>
      <c r="BX673" s="43"/>
      <c r="BY673" s="43"/>
      <c r="BZ673" s="43"/>
      <c r="CA673" s="43"/>
    </row>
    <row r="674" spans="1:79" ht="12.75">
      <c r="A674" s="43"/>
      <c r="B674" s="43"/>
      <c r="C674" s="43"/>
      <c r="D674" s="43"/>
      <c r="E674" s="43"/>
      <c r="F674" s="43"/>
      <c r="G674" s="43"/>
      <c r="H674" s="43"/>
      <c r="I674" s="11"/>
      <c r="J674" s="43"/>
      <c r="K674" s="43"/>
      <c r="L674" s="43"/>
      <c r="P674" s="11"/>
      <c r="T674" s="5"/>
      <c r="U674" s="5"/>
      <c r="AG674" s="98"/>
      <c r="AM674" s="7"/>
      <c r="AN674" s="43"/>
      <c r="BA674" s="7"/>
      <c r="BB674" s="7"/>
      <c r="BC674" s="7"/>
      <c r="BT674" s="43"/>
      <c r="BU674" s="43"/>
      <c r="BV674" s="43"/>
      <c r="BW674" s="43"/>
      <c r="BX674" s="43"/>
      <c r="BY674" s="43"/>
      <c r="BZ674" s="43"/>
      <c r="CA674" s="43"/>
    </row>
    <row r="675" spans="1:79" ht="12.75">
      <c r="A675" s="43"/>
      <c r="B675" s="43"/>
      <c r="C675" s="43"/>
      <c r="D675" s="43"/>
      <c r="E675" s="43"/>
      <c r="F675" s="43"/>
      <c r="G675" s="43"/>
      <c r="H675" s="43"/>
      <c r="I675" s="11"/>
      <c r="J675" s="43"/>
      <c r="K675" s="43"/>
      <c r="L675" s="43"/>
      <c r="P675" s="11"/>
      <c r="T675" s="5"/>
      <c r="U675" s="5"/>
      <c r="AG675" s="98"/>
      <c r="AM675" s="7"/>
      <c r="AN675" s="43"/>
      <c r="BA675" s="7"/>
      <c r="BB675" s="7"/>
      <c r="BC675" s="7"/>
      <c r="BT675" s="43"/>
      <c r="BU675" s="43"/>
      <c r="BV675" s="43"/>
      <c r="BW675" s="43"/>
      <c r="BX675" s="43"/>
      <c r="BY675" s="43"/>
      <c r="BZ675" s="43"/>
      <c r="CA675" s="43"/>
    </row>
    <row r="676" spans="1:79" ht="12.75">
      <c r="A676" s="43"/>
      <c r="B676" s="43"/>
      <c r="C676" s="43"/>
      <c r="D676" s="43"/>
      <c r="E676" s="43"/>
      <c r="F676" s="43"/>
      <c r="G676" s="43"/>
      <c r="H676" s="43"/>
      <c r="I676" s="11"/>
      <c r="J676" s="43"/>
      <c r="K676" s="43"/>
      <c r="L676" s="43"/>
      <c r="P676" s="11"/>
      <c r="T676" s="5"/>
      <c r="U676" s="5"/>
      <c r="AG676" s="98"/>
      <c r="AM676" s="7"/>
      <c r="AN676" s="43"/>
      <c r="BA676" s="7"/>
      <c r="BB676" s="7"/>
      <c r="BC676" s="7"/>
      <c r="BT676" s="43"/>
      <c r="BU676" s="43"/>
      <c r="BV676" s="43"/>
      <c r="BW676" s="43"/>
      <c r="BX676" s="43"/>
      <c r="BY676" s="43"/>
      <c r="BZ676" s="43"/>
      <c r="CA676" s="43"/>
    </row>
    <row r="677" spans="1:79" ht="12.75">
      <c r="A677" s="43"/>
      <c r="B677" s="43"/>
      <c r="C677" s="43"/>
      <c r="D677" s="43"/>
      <c r="E677" s="43"/>
      <c r="F677" s="43"/>
      <c r="G677" s="43"/>
      <c r="H677" s="43"/>
      <c r="I677" s="11"/>
      <c r="J677" s="43"/>
      <c r="K677" s="43"/>
      <c r="L677" s="43"/>
      <c r="P677" s="11"/>
      <c r="T677" s="5"/>
      <c r="U677" s="5"/>
      <c r="AG677" s="98"/>
      <c r="AM677" s="7"/>
      <c r="AN677" s="43"/>
      <c r="BA677" s="7"/>
      <c r="BB677" s="7"/>
      <c r="BC677" s="7"/>
      <c r="BT677" s="43"/>
      <c r="BU677" s="43"/>
      <c r="BV677" s="43"/>
      <c r="BW677" s="43"/>
      <c r="BX677" s="43"/>
      <c r="BY677" s="43"/>
      <c r="BZ677" s="43"/>
      <c r="CA677" s="43"/>
    </row>
    <row r="678" spans="1:79" ht="12.75">
      <c r="A678" s="43"/>
      <c r="B678" s="43"/>
      <c r="C678" s="43"/>
      <c r="D678" s="43"/>
      <c r="E678" s="43"/>
      <c r="F678" s="43"/>
      <c r="G678" s="43"/>
      <c r="H678" s="43"/>
      <c r="I678" s="11"/>
      <c r="J678" s="43"/>
      <c r="K678" s="43"/>
      <c r="L678" s="43"/>
      <c r="P678" s="11"/>
      <c r="T678" s="5"/>
      <c r="U678" s="5"/>
      <c r="AG678" s="98"/>
      <c r="AM678" s="7"/>
      <c r="AN678" s="43"/>
      <c r="BA678" s="7"/>
      <c r="BB678" s="7"/>
      <c r="BC678" s="7"/>
      <c r="BT678" s="43"/>
      <c r="BU678" s="43"/>
      <c r="BV678" s="43"/>
      <c r="BW678" s="43"/>
      <c r="BX678" s="43"/>
      <c r="BY678" s="43"/>
      <c r="BZ678" s="43"/>
      <c r="CA678" s="43"/>
    </row>
    <row r="679" spans="1:79" ht="12.75">
      <c r="A679" s="43"/>
      <c r="B679" s="43"/>
      <c r="C679" s="43"/>
      <c r="D679" s="43"/>
      <c r="E679" s="43"/>
      <c r="F679" s="43"/>
      <c r="G679" s="43"/>
      <c r="H679" s="43"/>
      <c r="I679" s="11"/>
      <c r="J679" s="43"/>
      <c r="K679" s="43"/>
      <c r="L679" s="43"/>
      <c r="P679" s="11"/>
      <c r="T679" s="5"/>
      <c r="U679" s="5"/>
      <c r="AG679" s="98"/>
      <c r="AM679" s="7"/>
      <c r="AN679" s="43"/>
      <c r="BA679" s="7"/>
      <c r="BB679" s="7"/>
      <c r="BC679" s="7"/>
      <c r="BT679" s="43"/>
      <c r="BU679" s="43"/>
      <c r="BV679" s="43"/>
      <c r="BW679" s="43"/>
      <c r="BX679" s="43"/>
      <c r="BY679" s="43"/>
      <c r="BZ679" s="43"/>
      <c r="CA679" s="43"/>
    </row>
    <row r="680" spans="1:79" ht="12.75">
      <c r="A680" s="43"/>
      <c r="B680" s="43"/>
      <c r="C680" s="43"/>
      <c r="D680" s="43"/>
      <c r="E680" s="43"/>
      <c r="F680" s="43"/>
      <c r="G680" s="43"/>
      <c r="H680" s="43"/>
      <c r="I680" s="11"/>
      <c r="J680" s="43"/>
      <c r="K680" s="43"/>
      <c r="L680" s="43"/>
      <c r="P680" s="11"/>
      <c r="T680" s="5"/>
      <c r="U680" s="5"/>
      <c r="AG680" s="98"/>
      <c r="AM680" s="7"/>
      <c r="AN680" s="43"/>
      <c r="BA680" s="7"/>
      <c r="BB680" s="7"/>
      <c r="BC680" s="7"/>
      <c r="BT680" s="43"/>
      <c r="BU680" s="43"/>
      <c r="BV680" s="43"/>
      <c r="BW680" s="43"/>
      <c r="BX680" s="43"/>
      <c r="BY680" s="43"/>
      <c r="BZ680" s="43"/>
      <c r="CA680" s="43"/>
    </row>
    <row r="681" spans="1:79" ht="12.75">
      <c r="A681" s="43"/>
      <c r="B681" s="43"/>
      <c r="C681" s="43"/>
      <c r="D681" s="43"/>
      <c r="E681" s="43"/>
      <c r="F681" s="43"/>
      <c r="G681" s="43"/>
      <c r="H681" s="43"/>
      <c r="I681" s="11"/>
      <c r="J681" s="43"/>
      <c r="K681" s="43"/>
      <c r="L681" s="43"/>
      <c r="P681" s="11"/>
      <c r="T681" s="5"/>
      <c r="U681" s="5"/>
      <c r="AG681" s="98"/>
      <c r="AM681" s="7"/>
      <c r="AN681" s="43"/>
      <c r="BA681" s="7"/>
      <c r="BB681" s="7"/>
      <c r="BC681" s="7"/>
      <c r="BT681" s="43"/>
      <c r="BU681" s="43"/>
      <c r="BV681" s="43"/>
      <c r="BW681" s="43"/>
      <c r="BX681" s="43"/>
      <c r="BY681" s="43"/>
      <c r="BZ681" s="43"/>
      <c r="CA681" s="43"/>
    </row>
    <row r="682" spans="1:79" ht="12.75">
      <c r="A682" s="43"/>
      <c r="B682" s="43"/>
      <c r="C682" s="43"/>
      <c r="D682" s="43"/>
      <c r="E682" s="43"/>
      <c r="F682" s="43"/>
      <c r="G682" s="43"/>
      <c r="H682" s="43"/>
      <c r="I682" s="11"/>
      <c r="J682" s="43"/>
      <c r="K682" s="43"/>
      <c r="L682" s="43"/>
      <c r="P682" s="11"/>
      <c r="T682" s="5"/>
      <c r="U682" s="5"/>
      <c r="AG682" s="98"/>
      <c r="AM682" s="7"/>
      <c r="AN682" s="43"/>
      <c r="BA682" s="7"/>
      <c r="BB682" s="7"/>
      <c r="BC682" s="7"/>
      <c r="BT682" s="43"/>
      <c r="BU682" s="43"/>
      <c r="BV682" s="43"/>
      <c r="BW682" s="43"/>
      <c r="BX682" s="43"/>
      <c r="BY682" s="43"/>
      <c r="BZ682" s="43"/>
      <c r="CA682" s="43"/>
    </row>
    <row r="683" spans="1:79" ht="12.75">
      <c r="A683" s="43"/>
      <c r="B683" s="43"/>
      <c r="C683" s="43"/>
      <c r="D683" s="43"/>
      <c r="E683" s="43"/>
      <c r="F683" s="43"/>
      <c r="G683" s="43"/>
      <c r="H683" s="43"/>
      <c r="I683" s="11"/>
      <c r="J683" s="43"/>
      <c r="K683" s="43"/>
      <c r="L683" s="43"/>
      <c r="P683" s="11"/>
      <c r="T683" s="5"/>
      <c r="U683" s="5"/>
      <c r="AG683" s="98"/>
      <c r="AM683" s="7"/>
      <c r="AN683" s="43"/>
      <c r="BA683" s="7"/>
      <c r="BB683" s="7"/>
      <c r="BC683" s="7"/>
      <c r="BT683" s="43"/>
      <c r="BU683" s="43"/>
      <c r="BV683" s="43"/>
      <c r="BW683" s="43"/>
      <c r="BX683" s="43"/>
      <c r="BY683" s="43"/>
      <c r="BZ683" s="43"/>
      <c r="CA683" s="43"/>
    </row>
    <row r="684" spans="1:79" ht="12.75">
      <c r="A684" s="43"/>
      <c r="B684" s="43"/>
      <c r="C684" s="43"/>
      <c r="D684" s="43"/>
      <c r="E684" s="43"/>
      <c r="F684" s="43"/>
      <c r="G684" s="43"/>
      <c r="H684" s="43"/>
      <c r="I684" s="11"/>
      <c r="J684" s="43"/>
      <c r="K684" s="43"/>
      <c r="L684" s="43"/>
      <c r="P684" s="11"/>
      <c r="T684" s="5"/>
      <c r="U684" s="5"/>
      <c r="AG684" s="98"/>
      <c r="AM684" s="7"/>
      <c r="AN684" s="43"/>
      <c r="BA684" s="7"/>
      <c r="BB684" s="7"/>
      <c r="BC684" s="7"/>
      <c r="BT684" s="43"/>
      <c r="BU684" s="43"/>
      <c r="BV684" s="43"/>
      <c r="BW684" s="43"/>
      <c r="BX684" s="43"/>
      <c r="BY684" s="43"/>
      <c r="BZ684" s="43"/>
      <c r="CA684" s="43"/>
    </row>
    <row r="685" spans="1:79" ht="12.75">
      <c r="A685" s="43"/>
      <c r="B685" s="43"/>
      <c r="C685" s="43"/>
      <c r="D685" s="43"/>
      <c r="E685" s="43"/>
      <c r="F685" s="43"/>
      <c r="G685" s="43"/>
      <c r="H685" s="43"/>
      <c r="I685" s="11"/>
      <c r="J685" s="43"/>
      <c r="K685" s="43"/>
      <c r="L685" s="43"/>
      <c r="P685" s="11"/>
      <c r="T685" s="5"/>
      <c r="U685" s="5"/>
      <c r="AG685" s="98"/>
      <c r="AM685" s="7"/>
      <c r="AN685" s="43"/>
      <c r="BA685" s="7"/>
      <c r="BB685" s="7"/>
      <c r="BC685" s="7"/>
      <c r="BT685" s="43"/>
      <c r="BU685" s="43"/>
      <c r="BV685" s="43"/>
      <c r="BW685" s="43"/>
      <c r="BX685" s="43"/>
      <c r="BY685" s="43"/>
      <c r="BZ685" s="43"/>
      <c r="CA685" s="43"/>
    </row>
    <row r="686" spans="1:79" ht="12.75">
      <c r="A686" s="43"/>
      <c r="B686" s="43"/>
      <c r="C686" s="43"/>
      <c r="D686" s="43"/>
      <c r="E686" s="43"/>
      <c r="F686" s="43"/>
      <c r="G686" s="43"/>
      <c r="H686" s="43"/>
      <c r="I686" s="11"/>
      <c r="J686" s="43"/>
      <c r="K686" s="43"/>
      <c r="L686" s="43"/>
      <c r="P686" s="11"/>
      <c r="T686" s="5"/>
      <c r="U686" s="5"/>
      <c r="AG686" s="98"/>
      <c r="AM686" s="7"/>
      <c r="AN686" s="43"/>
      <c r="BA686" s="7"/>
      <c r="BB686" s="7"/>
      <c r="BC686" s="7"/>
      <c r="BT686" s="43"/>
      <c r="BU686" s="43"/>
      <c r="BV686" s="43"/>
      <c r="BW686" s="43"/>
      <c r="BX686" s="43"/>
      <c r="BY686" s="43"/>
      <c r="BZ686" s="43"/>
      <c r="CA686" s="43"/>
    </row>
    <row r="687" spans="1:79" ht="12.75">
      <c r="A687" s="43"/>
      <c r="B687" s="43"/>
      <c r="C687" s="43"/>
      <c r="D687" s="43"/>
      <c r="E687" s="43"/>
      <c r="F687" s="43"/>
      <c r="G687" s="43"/>
      <c r="H687" s="43"/>
      <c r="I687" s="11"/>
      <c r="J687" s="43"/>
      <c r="K687" s="43"/>
      <c r="L687" s="43"/>
      <c r="P687" s="11"/>
      <c r="T687" s="5"/>
      <c r="U687" s="5"/>
      <c r="AG687" s="98"/>
      <c r="AM687" s="7"/>
      <c r="AN687" s="43"/>
      <c r="BA687" s="7"/>
      <c r="BB687" s="7"/>
      <c r="BC687" s="7"/>
      <c r="BT687" s="43"/>
      <c r="BU687" s="43"/>
      <c r="BV687" s="43"/>
      <c r="BW687" s="43"/>
      <c r="BX687" s="43"/>
      <c r="BY687" s="43"/>
      <c r="BZ687" s="43"/>
      <c r="CA687" s="43"/>
    </row>
    <row r="688" spans="1:79" ht="12.75">
      <c r="A688" s="43"/>
      <c r="B688" s="43"/>
      <c r="C688" s="43"/>
      <c r="D688" s="43"/>
      <c r="E688" s="43"/>
      <c r="F688" s="43"/>
      <c r="G688" s="43"/>
      <c r="H688" s="43"/>
      <c r="I688" s="11"/>
      <c r="J688" s="43"/>
      <c r="K688" s="43"/>
      <c r="L688" s="43"/>
      <c r="P688" s="11"/>
      <c r="T688" s="5"/>
      <c r="U688" s="5"/>
      <c r="AG688" s="98"/>
      <c r="AM688" s="7"/>
      <c r="AN688" s="43"/>
      <c r="BA688" s="7"/>
      <c r="BB688" s="7"/>
      <c r="BC688" s="7"/>
      <c r="BT688" s="43"/>
      <c r="BU688" s="43"/>
      <c r="BV688" s="43"/>
      <c r="BW688" s="43"/>
      <c r="BX688" s="43"/>
      <c r="BY688" s="43"/>
      <c r="BZ688" s="43"/>
      <c r="CA688" s="43"/>
    </row>
    <row r="689" spans="1:79" ht="12.75">
      <c r="A689" s="43"/>
      <c r="B689" s="43"/>
      <c r="C689" s="43"/>
      <c r="D689" s="43"/>
      <c r="E689" s="43"/>
      <c r="F689" s="43"/>
      <c r="G689" s="43"/>
      <c r="H689" s="43"/>
      <c r="I689" s="11"/>
      <c r="J689" s="43"/>
      <c r="K689" s="43"/>
      <c r="L689" s="43"/>
      <c r="P689" s="11"/>
      <c r="T689" s="5"/>
      <c r="U689" s="5"/>
      <c r="AG689" s="98"/>
      <c r="AM689" s="7"/>
      <c r="AN689" s="43"/>
      <c r="BA689" s="7"/>
      <c r="BB689" s="7"/>
      <c r="BC689" s="7"/>
      <c r="BT689" s="43"/>
      <c r="BU689" s="43"/>
      <c r="BV689" s="43"/>
      <c r="BW689" s="43"/>
      <c r="BX689" s="43"/>
      <c r="BY689" s="43"/>
      <c r="BZ689" s="43"/>
      <c r="CA689" s="43"/>
    </row>
    <row r="690" spans="1:79" ht="12.75">
      <c r="A690" s="43"/>
      <c r="B690" s="43"/>
      <c r="C690" s="43"/>
      <c r="D690" s="43"/>
      <c r="E690" s="43"/>
      <c r="F690" s="43"/>
      <c r="G690" s="43"/>
      <c r="H690" s="43"/>
      <c r="I690" s="11"/>
      <c r="J690" s="43"/>
      <c r="K690" s="43"/>
      <c r="L690" s="43"/>
      <c r="P690" s="11"/>
      <c r="T690" s="5"/>
      <c r="U690" s="5"/>
      <c r="AG690" s="98"/>
      <c r="AM690" s="7"/>
      <c r="AN690" s="43"/>
      <c r="BA690" s="7"/>
      <c r="BB690" s="7"/>
      <c r="BC690" s="7"/>
      <c r="BT690" s="43"/>
      <c r="BU690" s="43"/>
      <c r="BV690" s="43"/>
      <c r="BW690" s="43"/>
      <c r="BX690" s="43"/>
      <c r="BY690" s="43"/>
      <c r="BZ690" s="43"/>
      <c r="CA690" s="43"/>
    </row>
    <row r="691" spans="1:79" ht="12.75">
      <c r="A691" s="43"/>
      <c r="B691" s="43"/>
      <c r="C691" s="43"/>
      <c r="D691" s="43"/>
      <c r="E691" s="43"/>
      <c r="F691" s="43"/>
      <c r="G691" s="43"/>
      <c r="H691" s="43"/>
      <c r="I691" s="11"/>
      <c r="J691" s="43"/>
      <c r="K691" s="43"/>
      <c r="L691" s="43"/>
      <c r="P691" s="11"/>
      <c r="T691" s="5"/>
      <c r="U691" s="5"/>
      <c r="AG691" s="98"/>
      <c r="AM691" s="7"/>
      <c r="AN691" s="43"/>
      <c r="BA691" s="7"/>
      <c r="BB691" s="7"/>
      <c r="BC691" s="7"/>
      <c r="BT691" s="43"/>
      <c r="BU691" s="43"/>
      <c r="BV691" s="43"/>
      <c r="BW691" s="43"/>
      <c r="BX691" s="43"/>
      <c r="BY691" s="43"/>
      <c r="BZ691" s="43"/>
      <c r="CA691" s="43"/>
    </row>
    <row r="692" spans="1:79" ht="12.75">
      <c r="A692" s="43"/>
      <c r="B692" s="43"/>
      <c r="C692" s="43"/>
      <c r="D692" s="43"/>
      <c r="E692" s="43"/>
      <c r="F692" s="43"/>
      <c r="G692" s="43"/>
      <c r="H692" s="43"/>
      <c r="I692" s="11"/>
      <c r="J692" s="43"/>
      <c r="K692" s="43"/>
      <c r="L692" s="43"/>
      <c r="P692" s="11"/>
      <c r="T692" s="5"/>
      <c r="U692" s="5"/>
      <c r="AG692" s="98"/>
      <c r="AM692" s="7"/>
      <c r="AN692" s="43"/>
      <c r="BA692" s="7"/>
      <c r="BB692" s="7"/>
      <c r="BC692" s="7"/>
      <c r="BT692" s="43"/>
      <c r="BU692" s="43"/>
      <c r="BV692" s="43"/>
      <c r="BW692" s="43"/>
      <c r="BX692" s="43"/>
      <c r="BY692" s="43"/>
      <c r="BZ692" s="43"/>
      <c r="CA692" s="43"/>
    </row>
    <row r="693" spans="1:79" ht="12.75">
      <c r="A693" s="43"/>
      <c r="B693" s="43"/>
      <c r="C693" s="43"/>
      <c r="D693" s="43"/>
      <c r="E693" s="43"/>
      <c r="F693" s="43"/>
      <c r="G693" s="43"/>
      <c r="H693" s="43"/>
      <c r="I693" s="11"/>
      <c r="J693" s="43"/>
      <c r="K693" s="43"/>
      <c r="L693" s="43"/>
      <c r="P693" s="11"/>
      <c r="T693" s="5"/>
      <c r="U693" s="5"/>
      <c r="AG693" s="98"/>
      <c r="AM693" s="7"/>
      <c r="AN693" s="43"/>
      <c r="BA693" s="7"/>
      <c r="BB693" s="7"/>
      <c r="BC693" s="7"/>
      <c r="BT693" s="43"/>
      <c r="BU693" s="43"/>
      <c r="BV693" s="43"/>
      <c r="BW693" s="43"/>
      <c r="BX693" s="43"/>
      <c r="BY693" s="43"/>
      <c r="BZ693" s="43"/>
      <c r="CA693" s="43"/>
    </row>
    <row r="694" spans="1:79" ht="12.75">
      <c r="A694" s="43"/>
      <c r="B694" s="43"/>
      <c r="C694" s="43"/>
      <c r="D694" s="43"/>
      <c r="E694" s="43"/>
      <c r="F694" s="43"/>
      <c r="G694" s="43"/>
      <c r="H694" s="43"/>
      <c r="I694" s="11"/>
      <c r="J694" s="43"/>
      <c r="K694" s="43"/>
      <c r="L694" s="43"/>
      <c r="P694" s="11"/>
      <c r="T694" s="5"/>
      <c r="U694" s="5"/>
      <c r="AG694" s="98"/>
      <c r="AM694" s="7"/>
      <c r="AN694" s="43"/>
      <c r="BA694" s="7"/>
      <c r="BB694" s="7"/>
      <c r="BC694" s="7"/>
      <c r="BT694" s="43"/>
      <c r="BU694" s="43"/>
      <c r="BV694" s="43"/>
      <c r="BW694" s="43"/>
      <c r="BX694" s="43"/>
      <c r="BY694" s="43"/>
      <c r="BZ694" s="43"/>
      <c r="CA694" s="43"/>
    </row>
    <row r="695" spans="1:79" ht="12.75">
      <c r="A695" s="43"/>
      <c r="B695" s="43"/>
      <c r="C695" s="43"/>
      <c r="D695" s="43"/>
      <c r="E695" s="43"/>
      <c r="F695" s="43"/>
      <c r="G695" s="43"/>
      <c r="H695" s="43"/>
      <c r="I695" s="11"/>
      <c r="J695" s="43"/>
      <c r="K695" s="43"/>
      <c r="L695" s="43"/>
      <c r="P695" s="11"/>
      <c r="T695" s="5"/>
      <c r="U695" s="5"/>
      <c r="AG695" s="98"/>
      <c r="AM695" s="7"/>
      <c r="AN695" s="43"/>
      <c r="BA695" s="7"/>
      <c r="BB695" s="7"/>
      <c r="BC695" s="7"/>
      <c r="BT695" s="43"/>
      <c r="BU695" s="43"/>
      <c r="BV695" s="43"/>
      <c r="BW695" s="43"/>
      <c r="BX695" s="43"/>
      <c r="BY695" s="43"/>
      <c r="BZ695" s="43"/>
      <c r="CA695" s="43"/>
    </row>
    <row r="696" spans="1:79" ht="12.75">
      <c r="A696" s="43"/>
      <c r="B696" s="43"/>
      <c r="C696" s="43"/>
      <c r="D696" s="43"/>
      <c r="E696" s="43"/>
      <c r="F696" s="43"/>
      <c r="G696" s="43"/>
      <c r="H696" s="43"/>
      <c r="I696" s="11"/>
      <c r="J696" s="43"/>
      <c r="K696" s="43"/>
      <c r="L696" s="43"/>
      <c r="P696" s="11"/>
      <c r="T696" s="5"/>
      <c r="U696" s="5"/>
      <c r="AG696" s="98"/>
      <c r="AM696" s="7"/>
      <c r="AN696" s="43"/>
      <c r="BA696" s="7"/>
      <c r="BB696" s="7"/>
      <c r="BC696" s="7"/>
      <c r="BT696" s="43"/>
      <c r="BU696" s="43"/>
      <c r="BV696" s="43"/>
      <c r="BW696" s="43"/>
      <c r="BX696" s="43"/>
      <c r="BY696" s="43"/>
      <c r="BZ696" s="43"/>
      <c r="CA696" s="43"/>
    </row>
    <row r="697" spans="1:79" ht="12.75">
      <c r="A697" s="43"/>
      <c r="B697" s="43"/>
      <c r="C697" s="43"/>
      <c r="D697" s="43"/>
      <c r="E697" s="43"/>
      <c r="F697" s="43"/>
      <c r="G697" s="43"/>
      <c r="H697" s="43"/>
      <c r="I697" s="11"/>
      <c r="J697" s="43"/>
      <c r="K697" s="43"/>
      <c r="L697" s="43"/>
      <c r="P697" s="11"/>
      <c r="T697" s="5"/>
      <c r="U697" s="5"/>
      <c r="AG697" s="98"/>
      <c r="AM697" s="7"/>
      <c r="AN697" s="43"/>
      <c r="BA697" s="7"/>
      <c r="BB697" s="7"/>
      <c r="BC697" s="7"/>
      <c r="BT697" s="43"/>
      <c r="BU697" s="43"/>
      <c r="BV697" s="43"/>
      <c r="BW697" s="43"/>
      <c r="BX697" s="43"/>
      <c r="BY697" s="43"/>
      <c r="BZ697" s="43"/>
      <c r="CA697" s="43"/>
    </row>
    <row r="698" spans="1:79" ht="12.75">
      <c r="A698" s="43"/>
      <c r="B698" s="43"/>
      <c r="C698" s="43"/>
      <c r="D698" s="43"/>
      <c r="E698" s="43"/>
      <c r="F698" s="43"/>
      <c r="G698" s="43"/>
      <c r="H698" s="43"/>
      <c r="I698" s="11"/>
      <c r="J698" s="43"/>
      <c r="K698" s="43"/>
      <c r="L698" s="43"/>
      <c r="P698" s="11"/>
      <c r="T698" s="5"/>
      <c r="U698" s="5"/>
      <c r="AG698" s="98"/>
      <c r="AM698" s="7"/>
      <c r="AN698" s="43"/>
      <c r="BA698" s="7"/>
      <c r="BB698" s="7"/>
      <c r="BC698" s="7"/>
      <c r="BT698" s="43"/>
      <c r="BU698" s="43"/>
      <c r="BV698" s="43"/>
      <c r="BW698" s="43"/>
      <c r="BX698" s="43"/>
      <c r="BY698" s="43"/>
      <c r="BZ698" s="43"/>
      <c r="CA698" s="43"/>
    </row>
    <row r="699" spans="1:79" ht="12.75">
      <c r="A699" s="43"/>
      <c r="B699" s="43"/>
      <c r="C699" s="43"/>
      <c r="D699" s="43"/>
      <c r="E699" s="43"/>
      <c r="F699" s="43"/>
      <c r="G699" s="43"/>
      <c r="H699" s="43"/>
      <c r="I699" s="11"/>
      <c r="J699" s="43"/>
      <c r="K699" s="43"/>
      <c r="L699" s="43"/>
      <c r="P699" s="11"/>
      <c r="T699" s="5"/>
      <c r="U699" s="5"/>
      <c r="AG699" s="98"/>
      <c r="AM699" s="7"/>
      <c r="AN699" s="43"/>
      <c r="BA699" s="7"/>
      <c r="BB699" s="7"/>
      <c r="BC699" s="7"/>
      <c r="BT699" s="43"/>
      <c r="BU699" s="43"/>
      <c r="BV699" s="43"/>
      <c r="BW699" s="43"/>
      <c r="BX699" s="43"/>
      <c r="BY699" s="43"/>
      <c r="BZ699" s="43"/>
      <c r="CA699" s="43"/>
    </row>
    <row r="700" spans="1:79" ht="12.75">
      <c r="A700" s="43"/>
      <c r="B700" s="43"/>
      <c r="C700" s="43"/>
      <c r="D700" s="43"/>
      <c r="E700" s="43"/>
      <c r="F700" s="43"/>
      <c r="G700" s="43"/>
      <c r="H700" s="43"/>
      <c r="I700" s="11"/>
      <c r="J700" s="43"/>
      <c r="K700" s="43"/>
      <c r="L700" s="43"/>
      <c r="P700" s="11"/>
      <c r="T700" s="5"/>
      <c r="U700" s="5"/>
      <c r="AG700" s="98"/>
      <c r="AM700" s="7"/>
      <c r="AN700" s="43"/>
      <c r="BA700" s="7"/>
      <c r="BB700" s="7"/>
      <c r="BC700" s="7"/>
      <c r="BT700" s="43"/>
      <c r="BU700" s="43"/>
      <c r="BV700" s="43"/>
      <c r="BW700" s="43"/>
      <c r="BX700" s="43"/>
      <c r="BY700" s="43"/>
      <c r="BZ700" s="43"/>
      <c r="CA700" s="43"/>
    </row>
    <row r="701" spans="1:79" ht="12.75">
      <c r="A701" s="43"/>
      <c r="B701" s="43"/>
      <c r="C701" s="43"/>
      <c r="D701" s="43"/>
      <c r="E701" s="43"/>
      <c r="F701" s="43"/>
      <c r="G701" s="43"/>
      <c r="H701" s="43"/>
      <c r="I701" s="11"/>
      <c r="J701" s="43"/>
      <c r="K701" s="43"/>
      <c r="L701" s="43"/>
      <c r="P701" s="11"/>
      <c r="T701" s="5"/>
      <c r="U701" s="5"/>
      <c r="AG701" s="98"/>
      <c r="AM701" s="7"/>
      <c r="AN701" s="43"/>
      <c r="BA701" s="7"/>
      <c r="BB701" s="7"/>
      <c r="BC701" s="7"/>
      <c r="BT701" s="43"/>
      <c r="BU701" s="43"/>
      <c r="BV701" s="43"/>
      <c r="BW701" s="43"/>
      <c r="BX701" s="43"/>
      <c r="BY701" s="43"/>
      <c r="BZ701" s="43"/>
      <c r="CA701" s="43"/>
    </row>
    <row r="702" spans="1:79" ht="12.75">
      <c r="A702" s="43"/>
      <c r="B702" s="43"/>
      <c r="C702" s="43"/>
      <c r="D702" s="43"/>
      <c r="E702" s="43"/>
      <c r="F702" s="43"/>
      <c r="G702" s="43"/>
      <c r="H702" s="43"/>
      <c r="I702" s="11"/>
      <c r="J702" s="43"/>
      <c r="K702" s="43"/>
      <c r="L702" s="43"/>
      <c r="P702" s="11"/>
      <c r="T702" s="5"/>
      <c r="U702" s="5"/>
      <c r="AG702" s="98"/>
      <c r="AM702" s="7"/>
      <c r="AN702" s="43"/>
      <c r="BA702" s="7"/>
      <c r="BB702" s="7"/>
      <c r="BC702" s="7"/>
      <c r="BT702" s="43"/>
      <c r="BU702" s="43"/>
      <c r="BV702" s="43"/>
      <c r="BW702" s="43"/>
      <c r="BX702" s="43"/>
      <c r="BY702" s="43"/>
      <c r="BZ702" s="43"/>
      <c r="CA702" s="43"/>
    </row>
    <row r="703" spans="1:79" ht="12.75">
      <c r="A703" s="43"/>
      <c r="B703" s="43"/>
      <c r="C703" s="43"/>
      <c r="D703" s="43"/>
      <c r="E703" s="43"/>
      <c r="F703" s="43"/>
      <c r="G703" s="43"/>
      <c r="H703" s="43"/>
      <c r="I703" s="11"/>
      <c r="J703" s="43"/>
      <c r="K703" s="43"/>
      <c r="L703" s="43"/>
      <c r="P703" s="11"/>
      <c r="T703" s="5"/>
      <c r="U703" s="5"/>
      <c r="AG703" s="98"/>
      <c r="AM703" s="7"/>
      <c r="AN703" s="43"/>
      <c r="BA703" s="7"/>
      <c r="BB703" s="7"/>
      <c r="BC703" s="7"/>
      <c r="BT703" s="43"/>
      <c r="BU703" s="43"/>
      <c r="BV703" s="43"/>
      <c r="BW703" s="43"/>
      <c r="BX703" s="43"/>
      <c r="BY703" s="43"/>
      <c r="BZ703" s="43"/>
      <c r="CA703" s="43"/>
    </row>
    <row r="704" spans="1:79" ht="12.75">
      <c r="A704" s="43"/>
      <c r="B704" s="43"/>
      <c r="C704" s="43"/>
      <c r="D704" s="43"/>
      <c r="E704" s="43"/>
      <c r="F704" s="43"/>
      <c r="G704" s="43"/>
      <c r="H704" s="43"/>
      <c r="I704" s="11"/>
      <c r="J704" s="43"/>
      <c r="K704" s="43"/>
      <c r="L704" s="43"/>
      <c r="P704" s="11"/>
      <c r="T704" s="5"/>
      <c r="U704" s="5"/>
      <c r="AG704" s="98"/>
      <c r="AM704" s="7"/>
      <c r="AN704" s="43"/>
      <c r="BA704" s="7"/>
      <c r="BB704" s="7"/>
      <c r="BC704" s="7"/>
      <c r="BT704" s="43"/>
      <c r="BU704" s="43"/>
      <c r="BV704" s="43"/>
      <c r="BW704" s="43"/>
      <c r="BX704" s="43"/>
      <c r="BY704" s="43"/>
      <c r="BZ704" s="43"/>
      <c r="CA704" s="43"/>
    </row>
    <row r="705" spans="1:79" ht="12.75">
      <c r="A705" s="43"/>
      <c r="B705" s="43"/>
      <c r="C705" s="43"/>
      <c r="D705" s="43"/>
      <c r="E705" s="43"/>
      <c r="F705" s="43"/>
      <c r="G705" s="43"/>
      <c r="H705" s="43"/>
      <c r="I705" s="11"/>
      <c r="J705" s="43"/>
      <c r="K705" s="43"/>
      <c r="L705" s="43"/>
      <c r="P705" s="11"/>
      <c r="T705" s="5"/>
      <c r="U705" s="5"/>
      <c r="AG705" s="98"/>
      <c r="AM705" s="7"/>
      <c r="AN705" s="43"/>
      <c r="BA705" s="7"/>
      <c r="BB705" s="7"/>
      <c r="BC705" s="7"/>
      <c r="BT705" s="43"/>
      <c r="BU705" s="43"/>
      <c r="BV705" s="43"/>
      <c r="BW705" s="43"/>
      <c r="BX705" s="43"/>
      <c r="BY705" s="43"/>
      <c r="BZ705" s="43"/>
      <c r="CA705" s="43"/>
    </row>
    <row r="706" spans="1:79" ht="12.75">
      <c r="A706" s="43"/>
      <c r="B706" s="43"/>
      <c r="C706" s="43"/>
      <c r="D706" s="43"/>
      <c r="E706" s="43"/>
      <c r="F706" s="43"/>
      <c r="G706" s="43"/>
      <c r="H706" s="43"/>
      <c r="I706" s="11"/>
      <c r="J706" s="43"/>
      <c r="K706" s="43"/>
      <c r="L706" s="43"/>
      <c r="P706" s="11"/>
      <c r="T706" s="5"/>
      <c r="U706" s="5"/>
      <c r="AG706" s="98"/>
      <c r="AM706" s="7"/>
      <c r="AN706" s="43"/>
      <c r="BA706" s="7"/>
      <c r="BB706" s="7"/>
      <c r="BC706" s="7"/>
      <c r="BT706" s="43"/>
      <c r="BU706" s="43"/>
      <c r="BV706" s="43"/>
      <c r="BW706" s="43"/>
      <c r="BX706" s="43"/>
      <c r="BY706" s="43"/>
      <c r="BZ706" s="43"/>
      <c r="CA706" s="43"/>
    </row>
    <row r="707" spans="1:79" ht="12.75">
      <c r="A707" s="43"/>
      <c r="B707" s="43"/>
      <c r="C707" s="43"/>
      <c r="D707" s="43"/>
      <c r="E707" s="43"/>
      <c r="F707" s="43"/>
      <c r="G707" s="43"/>
      <c r="H707" s="43"/>
      <c r="I707" s="11"/>
      <c r="J707" s="43"/>
      <c r="K707" s="43"/>
      <c r="L707" s="43"/>
      <c r="P707" s="11"/>
      <c r="T707" s="5"/>
      <c r="U707" s="5"/>
      <c r="AG707" s="98"/>
      <c r="AM707" s="7"/>
      <c r="AN707" s="43"/>
      <c r="BA707" s="7"/>
      <c r="BB707" s="7"/>
      <c r="BC707" s="7"/>
      <c r="BT707" s="43"/>
      <c r="BU707" s="43"/>
      <c r="BV707" s="43"/>
      <c r="BW707" s="43"/>
      <c r="BX707" s="43"/>
      <c r="BY707" s="43"/>
      <c r="BZ707" s="43"/>
      <c r="CA707" s="43"/>
    </row>
    <row r="708" spans="1:79" ht="12.75">
      <c r="A708" s="43"/>
      <c r="B708" s="43"/>
      <c r="C708" s="43"/>
      <c r="D708" s="43"/>
      <c r="E708" s="43"/>
      <c r="F708" s="43"/>
      <c r="G708" s="43"/>
      <c r="H708" s="43"/>
      <c r="I708" s="11"/>
      <c r="J708" s="43"/>
      <c r="K708" s="43"/>
      <c r="L708" s="43"/>
      <c r="P708" s="11"/>
      <c r="T708" s="5"/>
      <c r="U708" s="5"/>
      <c r="AG708" s="98"/>
      <c r="AM708" s="7"/>
      <c r="AN708" s="43"/>
      <c r="BA708" s="7"/>
      <c r="BB708" s="7"/>
      <c r="BC708" s="7"/>
      <c r="BT708" s="43"/>
      <c r="BU708" s="43"/>
      <c r="BV708" s="43"/>
      <c r="BW708" s="43"/>
      <c r="BX708" s="43"/>
      <c r="BY708" s="43"/>
      <c r="BZ708" s="43"/>
      <c r="CA708" s="43"/>
    </row>
    <row r="709" spans="1:79" ht="12.75">
      <c r="A709" s="43"/>
      <c r="B709" s="43"/>
      <c r="C709" s="43"/>
      <c r="D709" s="43"/>
      <c r="E709" s="43"/>
      <c r="F709" s="43"/>
      <c r="G709" s="43"/>
      <c r="H709" s="43"/>
      <c r="I709" s="11"/>
      <c r="J709" s="43"/>
      <c r="K709" s="43"/>
      <c r="L709" s="43"/>
      <c r="P709" s="11"/>
      <c r="T709" s="5"/>
      <c r="U709" s="5"/>
      <c r="AG709" s="98"/>
      <c r="AM709" s="7"/>
      <c r="AN709" s="43"/>
      <c r="BA709" s="7"/>
      <c r="BB709" s="7"/>
      <c r="BC709" s="7"/>
      <c r="BT709" s="43"/>
      <c r="BU709" s="43"/>
      <c r="BV709" s="43"/>
      <c r="BW709" s="43"/>
      <c r="BX709" s="43"/>
      <c r="BY709" s="43"/>
      <c r="BZ709" s="43"/>
      <c r="CA709" s="43"/>
    </row>
    <row r="710" spans="1:79" ht="12.75">
      <c r="A710" s="43"/>
      <c r="B710" s="43"/>
      <c r="C710" s="43"/>
      <c r="D710" s="43"/>
      <c r="E710" s="43"/>
      <c r="F710" s="43"/>
      <c r="G710" s="43"/>
      <c r="H710" s="43"/>
      <c r="I710" s="11"/>
      <c r="J710" s="43"/>
      <c r="K710" s="43"/>
      <c r="L710" s="43"/>
      <c r="P710" s="11"/>
      <c r="T710" s="5"/>
      <c r="U710" s="5"/>
      <c r="AG710" s="98"/>
      <c r="AM710" s="7"/>
      <c r="AN710" s="43"/>
      <c r="BA710" s="7"/>
      <c r="BB710" s="7"/>
      <c r="BC710" s="7"/>
      <c r="BT710" s="43"/>
      <c r="BU710" s="43"/>
      <c r="BV710" s="43"/>
      <c r="BW710" s="43"/>
      <c r="BX710" s="43"/>
      <c r="BY710" s="43"/>
      <c r="BZ710" s="43"/>
      <c r="CA710" s="43"/>
    </row>
    <row r="711" spans="1:79" ht="12.75">
      <c r="A711" s="43"/>
      <c r="B711" s="43"/>
      <c r="C711" s="43"/>
      <c r="D711" s="43"/>
      <c r="E711" s="43"/>
      <c r="F711" s="43"/>
      <c r="G711" s="43"/>
      <c r="H711" s="43"/>
      <c r="I711" s="11"/>
      <c r="J711" s="43"/>
      <c r="K711" s="43"/>
      <c r="L711" s="43"/>
      <c r="P711" s="11"/>
      <c r="T711" s="5"/>
      <c r="U711" s="5"/>
      <c r="AG711" s="98"/>
      <c r="AM711" s="7"/>
      <c r="AN711" s="43"/>
      <c r="BA711" s="7"/>
      <c r="BB711" s="7"/>
      <c r="BC711" s="7"/>
      <c r="BT711" s="43"/>
      <c r="BU711" s="43"/>
      <c r="BV711" s="43"/>
      <c r="BW711" s="43"/>
      <c r="BX711" s="43"/>
      <c r="BY711" s="43"/>
      <c r="BZ711" s="43"/>
      <c r="CA711" s="43"/>
    </row>
    <row r="712" spans="1:79" ht="12.75">
      <c r="A712" s="43"/>
      <c r="B712" s="43"/>
      <c r="C712" s="43"/>
      <c r="D712" s="43"/>
      <c r="E712" s="43"/>
      <c r="F712" s="43"/>
      <c r="G712" s="43"/>
      <c r="H712" s="43"/>
      <c r="I712" s="11"/>
      <c r="J712" s="43"/>
      <c r="K712" s="43"/>
      <c r="L712" s="43"/>
      <c r="P712" s="11"/>
      <c r="T712" s="5"/>
      <c r="U712" s="5"/>
      <c r="AG712" s="98"/>
      <c r="AM712" s="7"/>
      <c r="AN712" s="43"/>
      <c r="BA712" s="7"/>
      <c r="BB712" s="7"/>
      <c r="BC712" s="7"/>
      <c r="BT712" s="43"/>
      <c r="BU712" s="43"/>
      <c r="BV712" s="43"/>
      <c r="BW712" s="43"/>
      <c r="BX712" s="43"/>
      <c r="BY712" s="43"/>
      <c r="BZ712" s="43"/>
      <c r="CA712" s="43"/>
    </row>
    <row r="713" spans="1:79" ht="12.75">
      <c r="A713" s="43"/>
      <c r="B713" s="43"/>
      <c r="C713" s="43"/>
      <c r="D713" s="43"/>
      <c r="E713" s="43"/>
      <c r="F713" s="43"/>
      <c r="G713" s="43"/>
      <c r="H713" s="43"/>
      <c r="I713" s="11"/>
      <c r="J713" s="43"/>
      <c r="K713" s="43"/>
      <c r="L713" s="43"/>
      <c r="P713" s="11"/>
      <c r="T713" s="5"/>
      <c r="U713" s="5"/>
      <c r="AG713" s="98"/>
      <c r="AM713" s="7"/>
      <c r="AN713" s="43"/>
      <c r="BA713" s="7"/>
      <c r="BB713" s="7"/>
      <c r="BC713" s="7"/>
      <c r="BT713" s="43"/>
      <c r="BU713" s="43"/>
      <c r="BV713" s="43"/>
      <c r="BW713" s="43"/>
      <c r="BX713" s="43"/>
      <c r="BY713" s="43"/>
      <c r="BZ713" s="43"/>
      <c r="CA713" s="43"/>
    </row>
    <row r="714" spans="1:79" ht="12.75">
      <c r="A714" s="43"/>
      <c r="B714" s="43"/>
      <c r="C714" s="43"/>
      <c r="D714" s="43"/>
      <c r="E714" s="43"/>
      <c r="F714" s="43"/>
      <c r="G714" s="43"/>
      <c r="H714" s="43"/>
      <c r="I714" s="11"/>
      <c r="J714" s="43"/>
      <c r="K714" s="43"/>
      <c r="L714" s="43"/>
      <c r="P714" s="11"/>
      <c r="T714" s="5"/>
      <c r="U714" s="5"/>
      <c r="AG714" s="98"/>
      <c r="AM714" s="7"/>
      <c r="AN714" s="43"/>
      <c r="BA714" s="7"/>
      <c r="BB714" s="7"/>
      <c r="BC714" s="7"/>
      <c r="BT714" s="43"/>
      <c r="BU714" s="43"/>
      <c r="BV714" s="43"/>
      <c r="BW714" s="43"/>
      <c r="BX714" s="43"/>
      <c r="BY714" s="43"/>
      <c r="BZ714" s="43"/>
      <c r="CA714" s="43"/>
    </row>
    <row r="715" spans="1:79" ht="12.75">
      <c r="A715" s="43"/>
      <c r="B715" s="43"/>
      <c r="C715" s="43"/>
      <c r="D715" s="43"/>
      <c r="E715" s="43"/>
      <c r="F715" s="43"/>
      <c r="G715" s="43"/>
      <c r="H715" s="43"/>
      <c r="I715" s="11"/>
      <c r="J715" s="43"/>
      <c r="K715" s="43"/>
      <c r="L715" s="43"/>
      <c r="P715" s="11"/>
      <c r="T715" s="5"/>
      <c r="U715" s="5"/>
      <c r="AG715" s="98"/>
      <c r="AM715" s="7"/>
      <c r="AN715" s="43"/>
      <c r="BA715" s="7"/>
      <c r="BB715" s="7"/>
      <c r="BC715" s="7"/>
      <c r="BT715" s="43"/>
      <c r="BU715" s="43"/>
      <c r="BV715" s="43"/>
      <c r="BW715" s="43"/>
      <c r="BX715" s="43"/>
      <c r="BY715" s="43"/>
      <c r="BZ715" s="43"/>
      <c r="CA715" s="43"/>
    </row>
    <row r="716" spans="1:79" ht="12.75">
      <c r="A716" s="43"/>
      <c r="B716" s="43"/>
      <c r="C716" s="43"/>
      <c r="D716" s="43"/>
      <c r="E716" s="43"/>
      <c r="F716" s="43"/>
      <c r="G716" s="43"/>
      <c r="H716" s="43"/>
      <c r="I716" s="11"/>
      <c r="J716" s="43"/>
      <c r="K716" s="43"/>
      <c r="L716" s="43"/>
      <c r="P716" s="11"/>
      <c r="T716" s="5"/>
      <c r="U716" s="5"/>
      <c r="AG716" s="98"/>
      <c r="AM716" s="7"/>
      <c r="AN716" s="43"/>
      <c r="BA716" s="7"/>
      <c r="BB716" s="7"/>
      <c r="BC716" s="7"/>
      <c r="BT716" s="43"/>
      <c r="BU716" s="43"/>
      <c r="BV716" s="43"/>
      <c r="BW716" s="43"/>
      <c r="BX716" s="43"/>
      <c r="BY716" s="43"/>
      <c r="BZ716" s="43"/>
      <c r="CA716" s="43"/>
    </row>
    <row r="717" spans="1:79" ht="12.75">
      <c r="A717" s="43"/>
      <c r="B717" s="43"/>
      <c r="C717" s="43"/>
      <c r="D717" s="43"/>
      <c r="E717" s="43"/>
      <c r="F717" s="43"/>
      <c r="G717" s="43"/>
      <c r="H717" s="43"/>
      <c r="I717" s="11"/>
      <c r="J717" s="43"/>
      <c r="K717" s="43"/>
      <c r="L717" s="43"/>
      <c r="P717" s="11"/>
      <c r="T717" s="5"/>
      <c r="U717" s="5"/>
      <c r="AG717" s="98"/>
      <c r="AM717" s="7"/>
      <c r="AN717" s="43"/>
      <c r="BA717" s="7"/>
      <c r="BB717" s="7"/>
      <c r="BC717" s="7"/>
      <c r="BT717" s="43"/>
      <c r="BU717" s="43"/>
      <c r="BV717" s="43"/>
      <c r="BW717" s="43"/>
      <c r="BX717" s="43"/>
      <c r="BY717" s="43"/>
      <c r="BZ717" s="43"/>
      <c r="CA717" s="43"/>
    </row>
    <row r="718" spans="1:79" ht="12.75">
      <c r="A718" s="43"/>
      <c r="B718" s="43"/>
      <c r="C718" s="43"/>
      <c r="D718" s="43"/>
      <c r="E718" s="43"/>
      <c r="F718" s="43"/>
      <c r="G718" s="43"/>
      <c r="H718" s="43"/>
      <c r="I718" s="11"/>
      <c r="J718" s="43"/>
      <c r="K718" s="43"/>
      <c r="L718" s="43"/>
      <c r="P718" s="11"/>
      <c r="T718" s="5"/>
      <c r="U718" s="5"/>
      <c r="AG718" s="98"/>
      <c r="AM718" s="7"/>
      <c r="AN718" s="43"/>
      <c r="BA718" s="7"/>
      <c r="BB718" s="7"/>
      <c r="BC718" s="7"/>
      <c r="BT718" s="43"/>
      <c r="BU718" s="43"/>
      <c r="BV718" s="43"/>
      <c r="BW718" s="43"/>
      <c r="BX718" s="43"/>
      <c r="BY718" s="43"/>
      <c r="BZ718" s="43"/>
      <c r="CA718" s="43"/>
    </row>
    <row r="719" spans="1:79" ht="12.75">
      <c r="A719" s="43"/>
      <c r="B719" s="43"/>
      <c r="C719" s="43"/>
      <c r="D719" s="43"/>
      <c r="E719" s="43"/>
      <c r="F719" s="43"/>
      <c r="G719" s="43"/>
      <c r="H719" s="43"/>
      <c r="I719" s="11"/>
      <c r="J719" s="43"/>
      <c r="K719" s="43"/>
      <c r="L719" s="43"/>
      <c r="P719" s="11"/>
      <c r="T719" s="5"/>
      <c r="U719" s="5"/>
      <c r="AG719" s="98"/>
      <c r="AM719" s="7"/>
      <c r="AN719" s="43"/>
      <c r="BA719" s="7"/>
      <c r="BB719" s="7"/>
      <c r="BC719" s="7"/>
      <c r="BT719" s="43"/>
      <c r="BU719" s="43"/>
      <c r="BV719" s="43"/>
      <c r="BW719" s="43"/>
      <c r="BX719" s="43"/>
      <c r="BY719" s="43"/>
      <c r="BZ719" s="43"/>
      <c r="CA719" s="43"/>
    </row>
    <row r="720" spans="1:79" ht="12.75">
      <c r="A720" s="43"/>
      <c r="B720" s="43"/>
      <c r="C720" s="43"/>
      <c r="D720" s="43"/>
      <c r="E720" s="43"/>
      <c r="F720" s="43"/>
      <c r="G720" s="43"/>
      <c r="H720" s="43"/>
      <c r="I720" s="11"/>
      <c r="J720" s="43"/>
      <c r="K720" s="43"/>
      <c r="L720" s="43"/>
      <c r="P720" s="11"/>
      <c r="T720" s="5"/>
      <c r="U720" s="5"/>
      <c r="AG720" s="98"/>
      <c r="AM720" s="7"/>
      <c r="AN720" s="43"/>
      <c r="BA720" s="7"/>
      <c r="BB720" s="7"/>
      <c r="BC720" s="7"/>
      <c r="BT720" s="43"/>
      <c r="BU720" s="43"/>
      <c r="BV720" s="43"/>
      <c r="BW720" s="43"/>
      <c r="BX720" s="43"/>
      <c r="BY720" s="43"/>
      <c r="BZ720" s="43"/>
      <c r="CA720" s="43"/>
    </row>
    <row r="721" spans="1:79" ht="12.75">
      <c r="A721" s="43"/>
      <c r="B721" s="43"/>
      <c r="C721" s="43"/>
      <c r="D721" s="43"/>
      <c r="E721" s="43"/>
      <c r="F721" s="43"/>
      <c r="G721" s="43"/>
      <c r="H721" s="43"/>
      <c r="I721" s="11"/>
      <c r="J721" s="43"/>
      <c r="K721" s="43"/>
      <c r="L721" s="43"/>
      <c r="P721" s="11"/>
      <c r="T721" s="5"/>
      <c r="U721" s="5"/>
      <c r="AG721" s="98"/>
      <c r="AM721" s="7"/>
      <c r="AN721" s="43"/>
      <c r="BA721" s="7"/>
      <c r="BB721" s="7"/>
      <c r="BC721" s="7"/>
      <c r="BT721" s="43"/>
      <c r="BU721" s="43"/>
      <c r="BV721" s="43"/>
      <c r="BW721" s="43"/>
      <c r="BX721" s="43"/>
      <c r="BY721" s="43"/>
      <c r="BZ721" s="43"/>
      <c r="CA721" s="43"/>
    </row>
    <row r="722" spans="1:79" ht="12.75">
      <c r="A722" s="43"/>
      <c r="B722" s="43"/>
      <c r="C722" s="43"/>
      <c r="D722" s="43"/>
      <c r="E722" s="43"/>
      <c r="F722" s="43"/>
      <c r="G722" s="43"/>
      <c r="H722" s="43"/>
      <c r="I722" s="11"/>
      <c r="J722" s="43"/>
      <c r="K722" s="43"/>
      <c r="L722" s="43"/>
      <c r="P722" s="11"/>
      <c r="T722" s="5"/>
      <c r="U722" s="5"/>
      <c r="AG722" s="98"/>
      <c r="AM722" s="7"/>
      <c r="AN722" s="43"/>
      <c r="BA722" s="7"/>
      <c r="BB722" s="7"/>
      <c r="BC722" s="7"/>
      <c r="BT722" s="43"/>
      <c r="BU722" s="43"/>
      <c r="BV722" s="43"/>
      <c r="BW722" s="43"/>
      <c r="BX722" s="43"/>
      <c r="BY722" s="43"/>
      <c r="BZ722" s="43"/>
      <c r="CA722" s="43"/>
    </row>
    <row r="723" spans="1:79" ht="12.75">
      <c r="A723" s="43"/>
      <c r="B723" s="43"/>
      <c r="C723" s="43"/>
      <c r="D723" s="43"/>
      <c r="E723" s="43"/>
      <c r="F723" s="43"/>
      <c r="G723" s="43"/>
      <c r="H723" s="43"/>
      <c r="I723" s="11"/>
      <c r="J723" s="43"/>
      <c r="K723" s="43"/>
      <c r="L723" s="43"/>
      <c r="P723" s="11"/>
      <c r="T723" s="5"/>
      <c r="U723" s="5"/>
      <c r="AG723" s="98"/>
      <c r="AM723" s="7"/>
      <c r="AN723" s="43"/>
      <c r="BA723" s="7"/>
      <c r="BB723" s="7"/>
      <c r="BC723" s="7"/>
      <c r="BT723" s="43"/>
      <c r="BU723" s="43"/>
      <c r="BV723" s="43"/>
      <c r="BW723" s="43"/>
      <c r="BX723" s="43"/>
      <c r="BY723" s="43"/>
      <c r="BZ723" s="43"/>
      <c r="CA723" s="43"/>
    </row>
    <row r="724" spans="1:79" ht="12.75">
      <c r="A724" s="43"/>
      <c r="B724" s="43"/>
      <c r="C724" s="43"/>
      <c r="D724" s="43"/>
      <c r="E724" s="43"/>
      <c r="F724" s="43"/>
      <c r="G724" s="43"/>
      <c r="H724" s="43"/>
      <c r="I724" s="11"/>
      <c r="J724" s="43"/>
      <c r="K724" s="43"/>
      <c r="L724" s="43"/>
      <c r="P724" s="11"/>
      <c r="T724" s="5"/>
      <c r="U724" s="5"/>
      <c r="AG724" s="98"/>
      <c r="AM724" s="7"/>
      <c r="AN724" s="43"/>
      <c r="BA724" s="7"/>
      <c r="BB724" s="7"/>
      <c r="BC724" s="7"/>
      <c r="BT724" s="43"/>
      <c r="BU724" s="43"/>
      <c r="BV724" s="43"/>
      <c r="BW724" s="43"/>
      <c r="BX724" s="43"/>
      <c r="BY724" s="43"/>
      <c r="BZ724" s="43"/>
      <c r="CA724" s="43"/>
    </row>
    <row r="725" spans="1:79" ht="12.75">
      <c r="A725" s="43"/>
      <c r="B725" s="43"/>
      <c r="C725" s="43"/>
      <c r="D725" s="43"/>
      <c r="E725" s="43"/>
      <c r="F725" s="43"/>
      <c r="G725" s="43"/>
      <c r="H725" s="43"/>
      <c r="I725" s="11"/>
      <c r="J725" s="43"/>
      <c r="K725" s="43"/>
      <c r="L725" s="43"/>
      <c r="P725" s="11"/>
      <c r="T725" s="5"/>
      <c r="U725" s="5"/>
      <c r="AG725" s="98"/>
      <c r="AM725" s="7"/>
      <c r="AN725" s="43"/>
      <c r="BA725" s="7"/>
      <c r="BB725" s="7"/>
      <c r="BC725" s="7"/>
      <c r="BT725" s="43"/>
      <c r="BU725" s="43"/>
      <c r="BV725" s="43"/>
      <c r="BW725" s="43"/>
      <c r="BX725" s="43"/>
      <c r="BY725" s="43"/>
      <c r="BZ725" s="43"/>
      <c r="CA725" s="43"/>
    </row>
    <row r="726" spans="1:79" ht="12.75">
      <c r="A726" s="43"/>
      <c r="B726" s="43"/>
      <c r="C726" s="43"/>
      <c r="D726" s="43"/>
      <c r="E726" s="43"/>
      <c r="F726" s="43"/>
      <c r="G726" s="43"/>
      <c r="H726" s="43"/>
      <c r="I726" s="11"/>
      <c r="J726" s="43"/>
      <c r="K726" s="43"/>
      <c r="L726" s="43"/>
      <c r="P726" s="11"/>
      <c r="T726" s="5"/>
      <c r="U726" s="5"/>
      <c r="AG726" s="98"/>
      <c r="AM726" s="7"/>
      <c r="AN726" s="43"/>
      <c r="BA726" s="7"/>
      <c r="BB726" s="7"/>
      <c r="BC726" s="7"/>
      <c r="BT726" s="43"/>
      <c r="BU726" s="43"/>
      <c r="BV726" s="43"/>
      <c r="BW726" s="43"/>
      <c r="BX726" s="43"/>
      <c r="BY726" s="43"/>
      <c r="BZ726" s="43"/>
      <c r="CA726" s="43"/>
    </row>
    <row r="727" spans="1:79" ht="12.75">
      <c r="A727" s="43"/>
      <c r="B727" s="43"/>
      <c r="C727" s="43"/>
      <c r="D727" s="43"/>
      <c r="E727" s="43"/>
      <c r="F727" s="43"/>
      <c r="G727" s="43"/>
      <c r="H727" s="43"/>
      <c r="I727" s="11"/>
      <c r="J727" s="43"/>
      <c r="K727" s="43"/>
      <c r="L727" s="43"/>
      <c r="P727" s="11"/>
      <c r="T727" s="5"/>
      <c r="U727" s="5"/>
      <c r="AG727" s="98"/>
      <c r="AM727" s="7"/>
      <c r="AN727" s="43"/>
      <c r="BA727" s="7"/>
      <c r="BB727" s="7"/>
      <c r="BC727" s="7"/>
      <c r="BT727" s="43"/>
      <c r="BU727" s="43"/>
      <c r="BV727" s="43"/>
      <c r="BW727" s="43"/>
      <c r="BX727" s="43"/>
      <c r="BY727" s="43"/>
      <c r="BZ727" s="43"/>
      <c r="CA727" s="43"/>
    </row>
    <row r="728" spans="1:79" ht="12.75">
      <c r="A728" s="43"/>
      <c r="B728" s="43"/>
      <c r="C728" s="43"/>
      <c r="D728" s="43"/>
      <c r="E728" s="43"/>
      <c r="F728" s="43"/>
      <c r="G728" s="43"/>
      <c r="H728" s="43"/>
      <c r="I728" s="11"/>
      <c r="J728" s="43"/>
      <c r="K728" s="43"/>
      <c r="L728" s="43"/>
      <c r="P728" s="11"/>
      <c r="T728" s="5"/>
      <c r="U728" s="5"/>
      <c r="AG728" s="98"/>
      <c r="AM728" s="7"/>
      <c r="AN728" s="43"/>
      <c r="BA728" s="7"/>
      <c r="BB728" s="7"/>
      <c r="BC728" s="7"/>
      <c r="BT728" s="43"/>
      <c r="BU728" s="43"/>
      <c r="BV728" s="43"/>
      <c r="BW728" s="43"/>
      <c r="BX728" s="43"/>
      <c r="BY728" s="43"/>
      <c r="BZ728" s="43"/>
      <c r="CA728" s="43"/>
    </row>
    <row r="729" spans="1:79" ht="12.75">
      <c r="A729" s="43"/>
      <c r="B729" s="43"/>
      <c r="C729" s="43"/>
      <c r="D729" s="43"/>
      <c r="E729" s="43"/>
      <c r="F729" s="43"/>
      <c r="G729" s="43"/>
      <c r="H729" s="43"/>
      <c r="I729" s="11"/>
      <c r="J729" s="43"/>
      <c r="K729" s="43"/>
      <c r="L729" s="43"/>
      <c r="P729" s="11"/>
      <c r="T729" s="5"/>
      <c r="U729" s="5"/>
      <c r="AG729" s="98"/>
      <c r="AM729" s="7"/>
      <c r="AN729" s="43"/>
      <c r="BA729" s="7"/>
      <c r="BB729" s="7"/>
      <c r="BC729" s="7"/>
      <c r="BT729" s="43"/>
      <c r="BU729" s="43"/>
      <c r="BV729" s="43"/>
      <c r="BW729" s="43"/>
      <c r="BX729" s="43"/>
      <c r="BY729" s="43"/>
      <c r="BZ729" s="43"/>
      <c r="CA729" s="43"/>
    </row>
    <row r="730" spans="1:79" ht="12.75">
      <c r="A730" s="43"/>
      <c r="B730" s="43"/>
      <c r="C730" s="43"/>
      <c r="D730" s="43"/>
      <c r="E730" s="43"/>
      <c r="F730" s="43"/>
      <c r="G730" s="43"/>
      <c r="H730" s="43"/>
      <c r="I730" s="11"/>
      <c r="J730" s="43"/>
      <c r="K730" s="43"/>
      <c r="L730" s="43"/>
      <c r="P730" s="11"/>
      <c r="T730" s="5"/>
      <c r="U730" s="5"/>
      <c r="AG730" s="98"/>
      <c r="AM730" s="7"/>
      <c r="AN730" s="43"/>
      <c r="BA730" s="7"/>
      <c r="BB730" s="7"/>
      <c r="BC730" s="7"/>
      <c r="BT730" s="43"/>
      <c r="BU730" s="43"/>
      <c r="BV730" s="43"/>
      <c r="BW730" s="43"/>
      <c r="BX730" s="43"/>
      <c r="BY730" s="43"/>
      <c r="BZ730" s="43"/>
      <c r="CA730" s="43"/>
    </row>
    <row r="731" spans="1:79" ht="12.75">
      <c r="A731" s="43"/>
      <c r="B731" s="43"/>
      <c r="C731" s="43"/>
      <c r="D731" s="43"/>
      <c r="E731" s="43"/>
      <c r="F731" s="43"/>
      <c r="G731" s="43"/>
      <c r="H731" s="43"/>
      <c r="I731" s="11"/>
      <c r="J731" s="43"/>
      <c r="K731" s="43"/>
      <c r="L731" s="43"/>
      <c r="P731" s="11"/>
      <c r="T731" s="5"/>
      <c r="U731" s="5"/>
      <c r="AG731" s="98"/>
      <c r="AM731" s="7"/>
      <c r="AN731" s="43"/>
      <c r="BA731" s="7"/>
      <c r="BB731" s="7"/>
      <c r="BC731" s="7"/>
      <c r="BT731" s="43"/>
      <c r="BU731" s="43"/>
      <c r="BV731" s="43"/>
      <c r="BW731" s="43"/>
      <c r="BX731" s="43"/>
      <c r="BY731" s="43"/>
      <c r="BZ731" s="43"/>
      <c r="CA731" s="43"/>
    </row>
    <row r="732" spans="1:79" ht="12.75">
      <c r="A732" s="43"/>
      <c r="B732" s="43"/>
      <c r="C732" s="43"/>
      <c r="D732" s="43"/>
      <c r="E732" s="43"/>
      <c r="F732" s="43"/>
      <c r="G732" s="43"/>
      <c r="H732" s="43"/>
      <c r="I732" s="11"/>
      <c r="J732" s="43"/>
      <c r="K732" s="43"/>
      <c r="L732" s="43"/>
      <c r="P732" s="11"/>
      <c r="T732" s="5"/>
      <c r="U732" s="5"/>
      <c r="AG732" s="98"/>
      <c r="AM732" s="7"/>
      <c r="AN732" s="43"/>
      <c r="BA732" s="7"/>
      <c r="BB732" s="7"/>
      <c r="BC732" s="7"/>
      <c r="BT732" s="43"/>
      <c r="BU732" s="43"/>
      <c r="BV732" s="43"/>
      <c r="BW732" s="43"/>
      <c r="BX732" s="43"/>
      <c r="BY732" s="43"/>
      <c r="BZ732" s="43"/>
      <c r="CA732" s="43"/>
    </row>
    <row r="733" spans="1:79" ht="12.75">
      <c r="A733" s="43"/>
      <c r="B733" s="43"/>
      <c r="C733" s="43"/>
      <c r="D733" s="43"/>
      <c r="E733" s="43"/>
      <c r="F733" s="43"/>
      <c r="G733" s="43"/>
      <c r="H733" s="43"/>
      <c r="I733" s="11"/>
      <c r="J733" s="43"/>
      <c r="K733" s="43"/>
      <c r="L733" s="43"/>
      <c r="P733" s="11"/>
      <c r="T733" s="5"/>
      <c r="U733" s="5"/>
      <c r="AG733" s="98"/>
      <c r="AM733" s="7"/>
      <c r="AN733" s="43"/>
      <c r="BA733" s="7"/>
      <c r="BB733" s="7"/>
      <c r="BC733" s="7"/>
      <c r="BT733" s="43"/>
      <c r="BU733" s="43"/>
      <c r="BV733" s="43"/>
      <c r="BW733" s="43"/>
      <c r="BX733" s="43"/>
      <c r="BY733" s="43"/>
      <c r="BZ733" s="43"/>
      <c r="CA733" s="43"/>
    </row>
    <row r="734" spans="1:79" ht="12.75">
      <c r="A734" s="43"/>
      <c r="B734" s="43"/>
      <c r="C734" s="43"/>
      <c r="D734" s="43"/>
      <c r="E734" s="43"/>
      <c r="F734" s="43"/>
      <c r="G734" s="43"/>
      <c r="H734" s="43"/>
      <c r="I734" s="11"/>
      <c r="J734" s="43"/>
      <c r="K734" s="43"/>
      <c r="L734" s="43"/>
      <c r="P734" s="11"/>
      <c r="T734" s="5"/>
      <c r="U734" s="5"/>
      <c r="AG734" s="98"/>
      <c r="AM734" s="7"/>
      <c r="AN734" s="43"/>
      <c r="BA734" s="7"/>
      <c r="BB734" s="7"/>
      <c r="BC734" s="7"/>
      <c r="BT734" s="43"/>
      <c r="BU734" s="43"/>
      <c r="BV734" s="43"/>
      <c r="BW734" s="43"/>
      <c r="BX734" s="43"/>
      <c r="BY734" s="43"/>
      <c r="BZ734" s="43"/>
      <c r="CA734" s="43"/>
    </row>
    <row r="735" spans="1:79" ht="12.75">
      <c r="A735" s="43"/>
      <c r="B735" s="43"/>
      <c r="C735" s="43"/>
      <c r="D735" s="43"/>
      <c r="E735" s="43"/>
      <c r="F735" s="43"/>
      <c r="G735" s="43"/>
      <c r="H735" s="43"/>
      <c r="I735" s="11"/>
      <c r="J735" s="43"/>
      <c r="K735" s="43"/>
      <c r="L735" s="43"/>
      <c r="P735" s="11"/>
      <c r="T735" s="5"/>
      <c r="U735" s="5"/>
      <c r="AG735" s="98"/>
      <c r="AM735" s="7"/>
      <c r="AN735" s="43"/>
      <c r="BA735" s="7"/>
      <c r="BB735" s="7"/>
      <c r="BC735" s="7"/>
      <c r="BT735" s="43"/>
      <c r="BU735" s="43"/>
      <c r="BV735" s="43"/>
      <c r="BW735" s="43"/>
      <c r="BX735" s="43"/>
      <c r="BY735" s="43"/>
      <c r="BZ735" s="43"/>
      <c r="CA735" s="43"/>
    </row>
    <row r="736" spans="1:79" ht="12.75">
      <c r="A736" s="43"/>
      <c r="B736" s="43"/>
      <c r="C736" s="43"/>
      <c r="D736" s="43"/>
      <c r="E736" s="43"/>
      <c r="F736" s="43"/>
      <c r="G736" s="43"/>
      <c r="H736" s="43"/>
      <c r="I736" s="11"/>
      <c r="J736" s="43"/>
      <c r="K736" s="43"/>
      <c r="L736" s="43"/>
      <c r="P736" s="11"/>
      <c r="T736" s="5"/>
      <c r="U736" s="5"/>
      <c r="AG736" s="98"/>
      <c r="AM736" s="7"/>
      <c r="AN736" s="43"/>
      <c r="BA736" s="7"/>
      <c r="BB736" s="7"/>
      <c r="BC736" s="7"/>
      <c r="BT736" s="43"/>
      <c r="BU736" s="43"/>
      <c r="BV736" s="43"/>
      <c r="BW736" s="43"/>
      <c r="BX736" s="43"/>
      <c r="BY736" s="43"/>
      <c r="BZ736" s="43"/>
      <c r="CA736" s="43"/>
    </row>
    <row r="737" spans="1:79" ht="12.75">
      <c r="A737" s="43"/>
      <c r="B737" s="43"/>
      <c r="C737" s="43"/>
      <c r="D737" s="43"/>
      <c r="E737" s="43"/>
      <c r="F737" s="43"/>
      <c r="G737" s="43"/>
      <c r="H737" s="43"/>
      <c r="I737" s="11"/>
      <c r="J737" s="43"/>
      <c r="K737" s="43"/>
      <c r="L737" s="43"/>
      <c r="P737" s="11"/>
      <c r="T737" s="5"/>
      <c r="U737" s="5"/>
      <c r="AG737" s="98"/>
      <c r="AM737" s="7"/>
      <c r="AN737" s="43"/>
      <c r="BA737" s="7"/>
      <c r="BB737" s="7"/>
      <c r="BC737" s="7"/>
      <c r="BT737" s="43"/>
      <c r="BU737" s="43"/>
      <c r="BV737" s="43"/>
      <c r="BW737" s="43"/>
      <c r="BX737" s="43"/>
      <c r="BY737" s="43"/>
      <c r="BZ737" s="43"/>
      <c r="CA737" s="43"/>
    </row>
    <row r="738" spans="1:79" ht="12.75">
      <c r="A738" s="43"/>
      <c r="B738" s="43"/>
      <c r="C738" s="43"/>
      <c r="D738" s="43"/>
      <c r="E738" s="43"/>
      <c r="F738" s="43"/>
      <c r="G738" s="43"/>
      <c r="H738" s="43"/>
      <c r="I738" s="11"/>
      <c r="J738" s="43"/>
      <c r="K738" s="43"/>
      <c r="L738" s="43"/>
      <c r="P738" s="11"/>
      <c r="T738" s="5"/>
      <c r="U738" s="5"/>
      <c r="AG738" s="98"/>
      <c r="AM738" s="7"/>
      <c r="AN738" s="43"/>
      <c r="BA738" s="7"/>
      <c r="BB738" s="7"/>
      <c r="BC738" s="7"/>
      <c r="BT738" s="43"/>
      <c r="BU738" s="43"/>
      <c r="BV738" s="43"/>
      <c r="BW738" s="43"/>
      <c r="BX738" s="43"/>
      <c r="BY738" s="43"/>
      <c r="BZ738" s="43"/>
      <c r="CA738" s="43"/>
    </row>
    <row r="739" spans="1:79" ht="12.75">
      <c r="A739" s="43"/>
      <c r="B739" s="43"/>
      <c r="C739" s="43"/>
      <c r="D739" s="43"/>
      <c r="E739" s="43"/>
      <c r="F739" s="43"/>
      <c r="G739" s="43"/>
      <c r="H739" s="43"/>
      <c r="I739" s="11"/>
      <c r="J739" s="43"/>
      <c r="K739" s="43"/>
      <c r="L739" s="43"/>
      <c r="P739" s="11"/>
      <c r="T739" s="5"/>
      <c r="U739" s="5"/>
      <c r="AG739" s="98"/>
      <c r="AM739" s="7"/>
      <c r="AN739" s="43"/>
      <c r="BA739" s="7"/>
      <c r="BB739" s="7"/>
      <c r="BC739" s="7"/>
      <c r="BT739" s="43"/>
      <c r="BU739" s="43"/>
      <c r="BV739" s="43"/>
      <c r="BW739" s="43"/>
      <c r="BX739" s="43"/>
      <c r="BY739" s="43"/>
      <c r="BZ739" s="43"/>
      <c r="CA739" s="43"/>
    </row>
    <row r="740" spans="1:79" ht="12.75">
      <c r="A740" s="43"/>
      <c r="B740" s="43"/>
      <c r="C740" s="43"/>
      <c r="D740" s="43"/>
      <c r="E740" s="43"/>
      <c r="F740" s="43"/>
      <c r="G740" s="43"/>
      <c r="H740" s="43"/>
      <c r="I740" s="11"/>
      <c r="J740" s="43"/>
      <c r="K740" s="43"/>
      <c r="L740" s="43"/>
      <c r="P740" s="11"/>
      <c r="T740" s="5"/>
      <c r="U740" s="5"/>
      <c r="AG740" s="98"/>
      <c r="AM740" s="7"/>
      <c r="AN740" s="43"/>
      <c r="BA740" s="7"/>
      <c r="BB740" s="7"/>
      <c r="BC740" s="7"/>
      <c r="BT740" s="43"/>
      <c r="BU740" s="43"/>
      <c r="BV740" s="43"/>
      <c r="BW740" s="43"/>
      <c r="BX740" s="43"/>
      <c r="BY740" s="43"/>
      <c r="BZ740" s="43"/>
      <c r="CA740" s="43"/>
    </row>
    <row r="741" spans="1:79" ht="12.75">
      <c r="A741" s="43"/>
      <c r="B741" s="43"/>
      <c r="C741" s="43"/>
      <c r="D741" s="43"/>
      <c r="E741" s="43"/>
      <c r="F741" s="43"/>
      <c r="G741" s="43"/>
      <c r="H741" s="43"/>
      <c r="I741" s="11"/>
      <c r="J741" s="43"/>
      <c r="K741" s="43"/>
      <c r="L741" s="43"/>
      <c r="P741" s="11"/>
      <c r="T741" s="5"/>
      <c r="U741" s="5"/>
      <c r="AG741" s="98"/>
      <c r="AM741" s="7"/>
      <c r="AN741" s="43"/>
      <c r="BA741" s="7"/>
      <c r="BB741" s="7"/>
      <c r="BC741" s="7"/>
      <c r="BT741" s="43"/>
      <c r="BU741" s="43"/>
      <c r="BV741" s="43"/>
      <c r="BW741" s="43"/>
      <c r="BX741" s="43"/>
      <c r="BY741" s="43"/>
      <c r="BZ741" s="43"/>
      <c r="CA741" s="43"/>
    </row>
    <row r="742" spans="1:79" ht="12.75">
      <c r="A742" s="43"/>
      <c r="B742" s="43"/>
      <c r="C742" s="43"/>
      <c r="D742" s="43"/>
      <c r="E742" s="43"/>
      <c r="F742" s="43"/>
      <c r="G742" s="43"/>
      <c r="H742" s="43"/>
      <c r="I742" s="11"/>
      <c r="J742" s="43"/>
      <c r="K742" s="43"/>
      <c r="L742" s="43"/>
      <c r="P742" s="11"/>
      <c r="T742" s="5"/>
      <c r="U742" s="5"/>
      <c r="AG742" s="98"/>
      <c r="AM742" s="7"/>
      <c r="AN742" s="43"/>
      <c r="BA742" s="7"/>
      <c r="BB742" s="7"/>
      <c r="BC742" s="7"/>
      <c r="BT742" s="43"/>
      <c r="BU742" s="43"/>
      <c r="BV742" s="43"/>
      <c r="BW742" s="43"/>
      <c r="BX742" s="43"/>
      <c r="BY742" s="43"/>
      <c r="BZ742" s="43"/>
      <c r="CA742" s="43"/>
    </row>
    <row r="743" spans="1:79" ht="12.75">
      <c r="A743" s="43"/>
      <c r="B743" s="43"/>
      <c r="C743" s="43"/>
      <c r="D743" s="43"/>
      <c r="E743" s="43"/>
      <c r="F743" s="43"/>
      <c r="G743" s="43"/>
      <c r="H743" s="43"/>
      <c r="I743" s="11"/>
      <c r="J743" s="43"/>
      <c r="K743" s="43"/>
      <c r="L743" s="43"/>
      <c r="P743" s="11"/>
      <c r="T743" s="5"/>
      <c r="U743" s="5"/>
      <c r="AG743" s="98"/>
      <c r="AM743" s="7"/>
      <c r="AN743" s="43"/>
      <c r="BA743" s="7"/>
      <c r="BB743" s="7"/>
      <c r="BC743" s="7"/>
      <c r="BT743" s="43"/>
      <c r="BU743" s="43"/>
      <c r="BV743" s="43"/>
      <c r="BW743" s="43"/>
      <c r="BX743" s="43"/>
      <c r="BY743" s="43"/>
      <c r="BZ743" s="43"/>
      <c r="CA743" s="43"/>
    </row>
    <row r="744" spans="1:79" ht="12.75">
      <c r="A744" s="43"/>
      <c r="B744" s="43"/>
      <c r="C744" s="43"/>
      <c r="D744" s="43"/>
      <c r="E744" s="43"/>
      <c r="F744" s="43"/>
      <c r="G744" s="43"/>
      <c r="H744" s="43"/>
      <c r="I744" s="11"/>
      <c r="J744" s="43"/>
      <c r="K744" s="43"/>
      <c r="L744" s="43"/>
      <c r="P744" s="11"/>
      <c r="T744" s="5"/>
      <c r="U744" s="5"/>
      <c r="AG744" s="98"/>
      <c r="AM744" s="7"/>
      <c r="AN744" s="43"/>
      <c r="BA744" s="7"/>
      <c r="BB744" s="7"/>
      <c r="BC744" s="7"/>
      <c r="BT744" s="43"/>
      <c r="BU744" s="43"/>
      <c r="BV744" s="43"/>
      <c r="BW744" s="43"/>
      <c r="BX744" s="43"/>
      <c r="BY744" s="43"/>
      <c r="BZ744" s="43"/>
      <c r="CA744" s="43"/>
    </row>
    <row r="745" spans="1:79" ht="12.75">
      <c r="A745" s="43"/>
      <c r="B745" s="43"/>
      <c r="C745" s="43"/>
      <c r="D745" s="43"/>
      <c r="E745" s="43"/>
      <c r="F745" s="43"/>
      <c r="G745" s="43"/>
      <c r="H745" s="43"/>
      <c r="I745" s="11"/>
      <c r="J745" s="43"/>
      <c r="K745" s="43"/>
      <c r="L745" s="43"/>
      <c r="P745" s="11"/>
      <c r="T745" s="5"/>
      <c r="U745" s="5"/>
      <c r="AG745" s="98"/>
      <c r="AM745" s="7"/>
      <c r="AN745" s="43"/>
      <c r="BA745" s="7"/>
      <c r="BB745" s="7"/>
      <c r="BC745" s="7"/>
      <c r="BT745" s="43"/>
      <c r="BU745" s="43"/>
      <c r="BV745" s="43"/>
      <c r="BW745" s="43"/>
      <c r="BX745" s="43"/>
      <c r="BY745" s="43"/>
      <c r="BZ745" s="43"/>
      <c r="CA745" s="43"/>
    </row>
    <row r="746" spans="1:79" ht="12.75">
      <c r="A746" s="43"/>
      <c r="B746" s="43"/>
      <c r="C746" s="43"/>
      <c r="D746" s="43"/>
      <c r="E746" s="43"/>
      <c r="F746" s="43"/>
      <c r="G746" s="43"/>
      <c r="H746" s="43"/>
      <c r="I746" s="11"/>
      <c r="J746" s="43"/>
      <c r="K746" s="43"/>
      <c r="L746" s="43"/>
      <c r="P746" s="11"/>
      <c r="T746" s="5"/>
      <c r="U746" s="5"/>
      <c r="AG746" s="98"/>
      <c r="AM746" s="7"/>
      <c r="AN746" s="43"/>
      <c r="BA746" s="7"/>
      <c r="BB746" s="7"/>
      <c r="BC746" s="7"/>
      <c r="BT746" s="43"/>
      <c r="BU746" s="43"/>
      <c r="BV746" s="43"/>
      <c r="BW746" s="43"/>
      <c r="BX746" s="43"/>
      <c r="BY746" s="43"/>
      <c r="BZ746" s="43"/>
      <c r="CA746" s="43"/>
    </row>
    <row r="747" spans="1:79" ht="12.75">
      <c r="A747" s="43"/>
      <c r="B747" s="43"/>
      <c r="C747" s="43"/>
      <c r="D747" s="43"/>
      <c r="E747" s="43"/>
      <c r="F747" s="43"/>
      <c r="G747" s="43"/>
      <c r="H747" s="43"/>
      <c r="I747" s="11"/>
      <c r="J747" s="43"/>
      <c r="K747" s="43"/>
      <c r="L747" s="43"/>
      <c r="P747" s="11"/>
      <c r="T747" s="5"/>
      <c r="U747" s="5"/>
      <c r="AG747" s="98"/>
      <c r="AM747" s="7"/>
      <c r="AN747" s="43"/>
      <c r="BA747" s="7"/>
      <c r="BB747" s="7"/>
      <c r="BC747" s="7"/>
      <c r="BT747" s="43"/>
      <c r="BU747" s="43"/>
      <c r="BV747" s="43"/>
      <c r="BW747" s="43"/>
      <c r="BX747" s="43"/>
      <c r="BY747" s="43"/>
      <c r="BZ747" s="43"/>
      <c r="CA747" s="43"/>
    </row>
    <row r="748" spans="1:79" ht="12.75">
      <c r="A748" s="43"/>
      <c r="B748" s="43"/>
      <c r="C748" s="43"/>
      <c r="D748" s="43"/>
      <c r="E748" s="43"/>
      <c r="F748" s="43"/>
      <c r="G748" s="43"/>
      <c r="H748" s="43"/>
      <c r="I748" s="11"/>
      <c r="J748" s="43"/>
      <c r="K748" s="43"/>
      <c r="L748" s="43"/>
      <c r="P748" s="11"/>
      <c r="T748" s="5"/>
      <c r="U748" s="5"/>
      <c r="AG748" s="98"/>
      <c r="AM748" s="7"/>
      <c r="AN748" s="43"/>
      <c r="BA748" s="7"/>
      <c r="BB748" s="7"/>
      <c r="BC748" s="7"/>
      <c r="BT748" s="43"/>
      <c r="BU748" s="43"/>
      <c r="BV748" s="43"/>
      <c r="BW748" s="43"/>
      <c r="BX748" s="43"/>
      <c r="BY748" s="43"/>
      <c r="BZ748" s="43"/>
      <c r="CA748" s="43"/>
    </row>
    <row r="749" spans="1:79" ht="12.75">
      <c r="A749" s="43"/>
      <c r="B749" s="43"/>
      <c r="C749" s="43"/>
      <c r="D749" s="43"/>
      <c r="E749" s="43"/>
      <c r="F749" s="43"/>
      <c r="G749" s="43"/>
      <c r="H749" s="43"/>
      <c r="I749" s="11"/>
      <c r="J749" s="43"/>
      <c r="K749" s="43"/>
      <c r="L749" s="43"/>
      <c r="P749" s="11"/>
      <c r="T749" s="5"/>
      <c r="U749" s="5"/>
      <c r="AG749" s="98"/>
      <c r="AM749" s="7"/>
      <c r="AN749" s="43"/>
      <c r="BA749" s="7"/>
      <c r="BB749" s="7"/>
      <c r="BC749" s="7"/>
      <c r="BT749" s="43"/>
      <c r="BU749" s="43"/>
      <c r="BV749" s="43"/>
      <c r="BW749" s="43"/>
      <c r="BX749" s="43"/>
      <c r="BY749" s="43"/>
      <c r="BZ749" s="43"/>
      <c r="CA749" s="43"/>
    </row>
    <row r="750" spans="1:79" ht="12.75">
      <c r="A750" s="43"/>
      <c r="B750" s="43"/>
      <c r="C750" s="43"/>
      <c r="D750" s="43"/>
      <c r="E750" s="43"/>
      <c r="F750" s="43"/>
      <c r="G750" s="43"/>
      <c r="H750" s="43"/>
      <c r="I750" s="11"/>
      <c r="J750" s="43"/>
      <c r="K750" s="43"/>
      <c r="L750" s="43"/>
      <c r="P750" s="11"/>
      <c r="T750" s="5"/>
      <c r="U750" s="5"/>
      <c r="AG750" s="98"/>
      <c r="AM750" s="7"/>
      <c r="AN750" s="43"/>
      <c r="BA750" s="7"/>
      <c r="BB750" s="7"/>
      <c r="BC750" s="7"/>
      <c r="BT750" s="43"/>
      <c r="BU750" s="43"/>
      <c r="BV750" s="43"/>
      <c r="BW750" s="43"/>
      <c r="BX750" s="43"/>
      <c r="BY750" s="43"/>
      <c r="BZ750" s="43"/>
      <c r="CA750" s="43"/>
    </row>
    <row r="751" spans="1:79" ht="12.75">
      <c r="A751" s="43"/>
      <c r="B751" s="43"/>
      <c r="C751" s="43"/>
      <c r="D751" s="43"/>
      <c r="E751" s="43"/>
      <c r="F751" s="43"/>
      <c r="G751" s="43"/>
      <c r="H751" s="43"/>
      <c r="I751" s="11"/>
      <c r="J751" s="43"/>
      <c r="K751" s="43"/>
      <c r="L751" s="43"/>
      <c r="P751" s="11"/>
      <c r="T751" s="5"/>
      <c r="U751" s="5"/>
      <c r="AG751" s="98"/>
      <c r="AM751" s="7"/>
      <c r="AN751" s="43"/>
      <c r="BA751" s="7"/>
      <c r="BB751" s="7"/>
      <c r="BC751" s="7"/>
      <c r="BT751" s="43"/>
      <c r="BU751" s="43"/>
      <c r="BV751" s="43"/>
      <c r="BW751" s="43"/>
      <c r="BX751" s="43"/>
      <c r="BY751" s="43"/>
      <c r="BZ751" s="43"/>
      <c r="CA751" s="43"/>
    </row>
    <row r="752" spans="1:79" ht="12.75">
      <c r="A752" s="43"/>
      <c r="B752" s="43"/>
      <c r="C752" s="43"/>
      <c r="D752" s="43"/>
      <c r="E752" s="43"/>
      <c r="F752" s="43"/>
      <c r="G752" s="43"/>
      <c r="H752" s="43"/>
      <c r="I752" s="11"/>
      <c r="J752" s="43"/>
      <c r="K752" s="43"/>
      <c r="L752" s="43"/>
      <c r="P752" s="11"/>
      <c r="T752" s="5"/>
      <c r="U752" s="5"/>
      <c r="AG752" s="98"/>
      <c r="AM752" s="7"/>
      <c r="AN752" s="43"/>
      <c r="BA752" s="7"/>
      <c r="BB752" s="7"/>
      <c r="BC752" s="7"/>
      <c r="BT752" s="43"/>
      <c r="BU752" s="43"/>
      <c r="BV752" s="43"/>
      <c r="BW752" s="43"/>
      <c r="BX752" s="43"/>
      <c r="BY752" s="43"/>
      <c r="BZ752" s="43"/>
      <c r="CA752" s="43"/>
    </row>
    <row r="753" spans="1:79" ht="12.75">
      <c r="A753" s="43"/>
      <c r="B753" s="43"/>
      <c r="C753" s="43"/>
      <c r="D753" s="43"/>
      <c r="E753" s="43"/>
      <c r="F753" s="43"/>
      <c r="G753" s="43"/>
      <c r="H753" s="43"/>
      <c r="I753" s="11"/>
      <c r="J753" s="43"/>
      <c r="K753" s="43"/>
      <c r="L753" s="43"/>
      <c r="P753" s="11"/>
      <c r="T753" s="5"/>
      <c r="U753" s="5"/>
      <c r="AG753" s="98"/>
      <c r="AM753" s="7"/>
      <c r="AN753" s="43"/>
      <c r="BA753" s="7"/>
      <c r="BB753" s="7"/>
      <c r="BC753" s="7"/>
      <c r="BT753" s="43"/>
      <c r="BU753" s="43"/>
      <c r="BV753" s="43"/>
      <c r="BW753" s="43"/>
      <c r="BX753" s="43"/>
      <c r="BY753" s="43"/>
      <c r="BZ753" s="43"/>
      <c r="CA753" s="43"/>
    </row>
    <row r="754" spans="1:79" ht="12.75">
      <c r="A754" s="43"/>
      <c r="B754" s="43"/>
      <c r="C754" s="43"/>
      <c r="D754" s="43"/>
      <c r="E754" s="43"/>
      <c r="F754" s="43"/>
      <c r="G754" s="43"/>
      <c r="H754" s="43"/>
      <c r="I754" s="11"/>
      <c r="J754" s="43"/>
      <c r="K754" s="43"/>
      <c r="L754" s="43"/>
      <c r="P754" s="11"/>
      <c r="T754" s="5"/>
      <c r="U754" s="5"/>
      <c r="AG754" s="98"/>
      <c r="AM754" s="7"/>
      <c r="AN754" s="43"/>
      <c r="BA754" s="7"/>
      <c r="BB754" s="7"/>
      <c r="BC754" s="7"/>
      <c r="BT754" s="43"/>
      <c r="BU754" s="43"/>
      <c r="BV754" s="43"/>
      <c r="BW754" s="43"/>
      <c r="BX754" s="43"/>
      <c r="BY754" s="43"/>
      <c r="BZ754" s="43"/>
      <c r="CA754" s="43"/>
    </row>
    <row r="755" spans="1:79" ht="12.75">
      <c r="A755" s="43"/>
      <c r="B755" s="43"/>
      <c r="C755" s="43"/>
      <c r="D755" s="43"/>
      <c r="E755" s="43"/>
      <c r="F755" s="43"/>
      <c r="G755" s="43"/>
      <c r="H755" s="43"/>
      <c r="I755" s="11"/>
      <c r="J755" s="43"/>
      <c r="K755" s="43"/>
      <c r="L755" s="43"/>
      <c r="P755" s="11"/>
      <c r="T755" s="5"/>
      <c r="U755" s="5"/>
      <c r="AG755" s="98"/>
      <c r="AM755" s="7"/>
      <c r="AN755" s="43"/>
      <c r="BA755" s="7"/>
      <c r="BB755" s="7"/>
      <c r="BC755" s="7"/>
      <c r="BT755" s="43"/>
      <c r="BU755" s="43"/>
      <c r="BV755" s="43"/>
      <c r="BW755" s="43"/>
      <c r="BX755" s="43"/>
      <c r="BY755" s="43"/>
      <c r="BZ755" s="43"/>
      <c r="CA755" s="43"/>
    </row>
    <row r="756" spans="1:79" ht="12.75">
      <c r="A756" s="43"/>
      <c r="B756" s="43"/>
      <c r="C756" s="43"/>
      <c r="D756" s="43"/>
      <c r="E756" s="43"/>
      <c r="F756" s="43"/>
      <c r="G756" s="43"/>
      <c r="H756" s="43"/>
      <c r="I756" s="11"/>
      <c r="J756" s="43"/>
      <c r="K756" s="43"/>
      <c r="L756" s="43"/>
      <c r="P756" s="11"/>
      <c r="T756" s="5"/>
      <c r="U756" s="5"/>
      <c r="AG756" s="98"/>
      <c r="AM756" s="7"/>
      <c r="AN756" s="43"/>
      <c r="BA756" s="7"/>
      <c r="BB756" s="7"/>
      <c r="BC756" s="7"/>
      <c r="BT756" s="43"/>
      <c r="BU756" s="43"/>
      <c r="BV756" s="43"/>
      <c r="BW756" s="43"/>
      <c r="BX756" s="43"/>
      <c r="BY756" s="43"/>
      <c r="BZ756" s="43"/>
      <c r="CA756" s="43"/>
    </row>
    <row r="757" spans="1:79" ht="12.75">
      <c r="A757" s="43"/>
      <c r="B757" s="43"/>
      <c r="C757" s="43"/>
      <c r="D757" s="43"/>
      <c r="E757" s="43"/>
      <c r="F757" s="43"/>
      <c r="G757" s="43"/>
      <c r="H757" s="43"/>
      <c r="I757" s="11"/>
      <c r="J757" s="43"/>
      <c r="K757" s="43"/>
      <c r="L757" s="43"/>
      <c r="P757" s="11"/>
      <c r="T757" s="5"/>
      <c r="U757" s="5"/>
      <c r="AG757" s="98"/>
      <c r="AM757" s="7"/>
      <c r="AN757" s="43"/>
      <c r="BA757" s="7"/>
      <c r="BB757" s="7"/>
      <c r="BC757" s="7"/>
      <c r="BT757" s="43"/>
      <c r="BU757" s="43"/>
      <c r="BV757" s="43"/>
      <c r="BW757" s="43"/>
      <c r="BX757" s="43"/>
      <c r="BY757" s="43"/>
      <c r="BZ757" s="43"/>
      <c r="CA757" s="43"/>
    </row>
    <row r="758" spans="1:79" ht="12.75">
      <c r="A758" s="43"/>
      <c r="B758" s="43"/>
      <c r="C758" s="43"/>
      <c r="D758" s="43"/>
      <c r="E758" s="43"/>
      <c r="F758" s="43"/>
      <c r="G758" s="43"/>
      <c r="H758" s="43"/>
      <c r="I758" s="11"/>
      <c r="J758" s="43"/>
      <c r="K758" s="43"/>
      <c r="L758" s="43"/>
      <c r="P758" s="11"/>
      <c r="T758" s="5"/>
      <c r="U758" s="5"/>
      <c r="AG758" s="98"/>
      <c r="AM758" s="7"/>
      <c r="AN758" s="43"/>
      <c r="BA758" s="7"/>
      <c r="BB758" s="7"/>
      <c r="BC758" s="7"/>
      <c r="BT758" s="43"/>
      <c r="BU758" s="43"/>
      <c r="BV758" s="43"/>
      <c r="BW758" s="43"/>
      <c r="BX758" s="43"/>
      <c r="BY758" s="43"/>
      <c r="BZ758" s="43"/>
      <c r="CA758" s="43"/>
    </row>
    <row r="759" spans="1:79" ht="12.75">
      <c r="A759" s="43"/>
      <c r="B759" s="43"/>
      <c r="C759" s="43"/>
      <c r="D759" s="43"/>
      <c r="E759" s="43"/>
      <c r="F759" s="43"/>
      <c r="G759" s="43"/>
      <c r="H759" s="43"/>
      <c r="I759" s="11"/>
      <c r="J759" s="43"/>
      <c r="K759" s="43"/>
      <c r="L759" s="43"/>
      <c r="P759" s="11"/>
      <c r="T759" s="5"/>
      <c r="U759" s="5"/>
      <c r="AG759" s="98"/>
      <c r="AM759" s="7"/>
      <c r="AN759" s="43"/>
      <c r="BA759" s="7"/>
      <c r="BB759" s="7"/>
      <c r="BC759" s="7"/>
      <c r="BT759" s="43"/>
      <c r="BU759" s="43"/>
      <c r="BV759" s="43"/>
      <c r="BW759" s="43"/>
      <c r="BX759" s="43"/>
      <c r="BY759" s="43"/>
      <c r="BZ759" s="43"/>
      <c r="CA759" s="43"/>
    </row>
    <row r="760" spans="1:79" ht="12.75">
      <c r="A760" s="43"/>
      <c r="B760" s="43"/>
      <c r="C760" s="43"/>
      <c r="D760" s="43"/>
      <c r="E760" s="43"/>
      <c r="F760" s="43"/>
      <c r="G760" s="43"/>
      <c r="H760" s="43"/>
      <c r="I760" s="11"/>
      <c r="J760" s="43"/>
      <c r="K760" s="43"/>
      <c r="L760" s="43"/>
      <c r="P760" s="11"/>
      <c r="T760" s="5"/>
      <c r="U760" s="5"/>
      <c r="AG760" s="98"/>
      <c r="AM760" s="7"/>
      <c r="AN760" s="43"/>
      <c r="BA760" s="7"/>
      <c r="BB760" s="7"/>
      <c r="BC760" s="7"/>
      <c r="BT760" s="43"/>
      <c r="BU760" s="43"/>
      <c r="BV760" s="43"/>
      <c r="BW760" s="43"/>
      <c r="BX760" s="43"/>
      <c r="BY760" s="43"/>
      <c r="BZ760" s="43"/>
      <c r="CA760" s="43"/>
    </row>
    <row r="761" spans="1:79" ht="12.75">
      <c r="A761" s="43"/>
      <c r="B761" s="43"/>
      <c r="C761" s="43"/>
      <c r="D761" s="43"/>
      <c r="E761" s="43"/>
      <c r="F761" s="43"/>
      <c r="G761" s="43"/>
      <c r="H761" s="43"/>
      <c r="I761" s="11"/>
      <c r="J761" s="43"/>
      <c r="K761" s="43"/>
      <c r="L761" s="43"/>
      <c r="P761" s="11"/>
      <c r="T761" s="5"/>
      <c r="U761" s="5"/>
      <c r="AG761" s="98"/>
      <c r="AM761" s="7"/>
      <c r="AN761" s="43"/>
      <c r="BA761" s="7"/>
      <c r="BB761" s="7"/>
      <c r="BC761" s="7"/>
      <c r="BT761" s="43"/>
      <c r="BU761" s="43"/>
      <c r="BV761" s="43"/>
      <c r="BW761" s="43"/>
      <c r="BX761" s="43"/>
      <c r="BY761" s="43"/>
      <c r="BZ761" s="43"/>
      <c r="CA761" s="43"/>
    </row>
    <row r="762" spans="1:79" ht="12.75">
      <c r="A762" s="43"/>
      <c r="B762" s="43"/>
      <c r="C762" s="43"/>
      <c r="D762" s="43"/>
      <c r="E762" s="43"/>
      <c r="F762" s="43"/>
      <c r="G762" s="43"/>
      <c r="H762" s="43"/>
      <c r="I762" s="11"/>
      <c r="J762" s="43"/>
      <c r="K762" s="43"/>
      <c r="L762" s="43"/>
      <c r="P762" s="11"/>
      <c r="T762" s="5"/>
      <c r="U762" s="5"/>
      <c r="AG762" s="98"/>
      <c r="AM762" s="7"/>
      <c r="AN762" s="43"/>
      <c r="BA762" s="7"/>
      <c r="BB762" s="7"/>
      <c r="BC762" s="7"/>
      <c r="BT762" s="43"/>
      <c r="BU762" s="43"/>
      <c r="BV762" s="43"/>
      <c r="BW762" s="43"/>
      <c r="BX762" s="43"/>
      <c r="BY762" s="43"/>
      <c r="BZ762" s="43"/>
      <c r="CA762" s="43"/>
    </row>
    <row r="763" spans="1:79" ht="12.75">
      <c r="A763" s="43"/>
      <c r="B763" s="43"/>
      <c r="C763" s="43"/>
      <c r="D763" s="43"/>
      <c r="E763" s="43"/>
      <c r="F763" s="43"/>
      <c r="G763" s="43"/>
      <c r="H763" s="43"/>
      <c r="I763" s="11"/>
      <c r="J763" s="43"/>
      <c r="K763" s="43"/>
      <c r="L763" s="43"/>
      <c r="P763" s="11"/>
      <c r="T763" s="5"/>
      <c r="U763" s="5"/>
      <c r="AG763" s="98"/>
      <c r="AM763" s="7"/>
      <c r="AN763" s="43"/>
      <c r="BA763" s="7"/>
      <c r="BB763" s="7"/>
      <c r="BC763" s="7"/>
      <c r="BT763" s="43"/>
      <c r="BU763" s="43"/>
      <c r="BV763" s="43"/>
      <c r="BW763" s="43"/>
      <c r="BX763" s="43"/>
      <c r="BY763" s="43"/>
      <c r="BZ763" s="43"/>
      <c r="CA763" s="43"/>
    </row>
    <row r="764" spans="1:79" ht="12.75">
      <c r="A764" s="43"/>
      <c r="B764" s="43"/>
      <c r="C764" s="43"/>
      <c r="D764" s="43"/>
      <c r="E764" s="43"/>
      <c r="F764" s="43"/>
      <c r="G764" s="43"/>
      <c r="H764" s="43"/>
      <c r="I764" s="11"/>
      <c r="J764" s="43"/>
      <c r="K764" s="43"/>
      <c r="L764" s="43"/>
      <c r="P764" s="11"/>
      <c r="T764" s="5"/>
      <c r="U764" s="5"/>
      <c r="AG764" s="98"/>
      <c r="AM764" s="7"/>
      <c r="AN764" s="43"/>
      <c r="BA764" s="7"/>
      <c r="BB764" s="7"/>
      <c r="BC764" s="7"/>
      <c r="BT764" s="43"/>
      <c r="BU764" s="43"/>
      <c r="BV764" s="43"/>
      <c r="BW764" s="43"/>
      <c r="BX764" s="43"/>
      <c r="BY764" s="43"/>
      <c r="BZ764" s="43"/>
      <c r="CA764" s="43"/>
    </row>
    <row r="765" spans="1:79" ht="12.75">
      <c r="A765" s="43"/>
      <c r="B765" s="43"/>
      <c r="C765" s="43"/>
      <c r="D765" s="43"/>
      <c r="E765" s="43"/>
      <c r="F765" s="43"/>
      <c r="G765" s="43"/>
      <c r="H765" s="43"/>
      <c r="I765" s="11"/>
      <c r="J765" s="43"/>
      <c r="K765" s="43"/>
      <c r="L765" s="43"/>
      <c r="P765" s="11"/>
      <c r="T765" s="5"/>
      <c r="U765" s="5"/>
      <c r="AG765" s="98"/>
      <c r="AM765" s="7"/>
      <c r="AN765" s="43"/>
      <c r="BA765" s="7"/>
      <c r="BB765" s="7"/>
      <c r="BC765" s="7"/>
      <c r="BT765" s="43"/>
      <c r="BU765" s="43"/>
      <c r="BV765" s="43"/>
      <c r="BW765" s="43"/>
      <c r="BX765" s="43"/>
      <c r="BY765" s="43"/>
      <c r="BZ765" s="43"/>
      <c r="CA765" s="43"/>
    </row>
    <row r="766" spans="1:79" ht="12.75">
      <c r="A766" s="43"/>
      <c r="B766" s="43"/>
      <c r="C766" s="43"/>
      <c r="D766" s="43"/>
      <c r="E766" s="43"/>
      <c r="F766" s="43"/>
      <c r="G766" s="43"/>
      <c r="H766" s="43"/>
      <c r="I766" s="11"/>
      <c r="J766" s="43"/>
      <c r="K766" s="43"/>
      <c r="L766" s="43"/>
      <c r="P766" s="11"/>
      <c r="T766" s="5"/>
      <c r="U766" s="5"/>
      <c r="AG766" s="98"/>
      <c r="AM766" s="7"/>
      <c r="AN766" s="43"/>
      <c r="BA766" s="7"/>
      <c r="BB766" s="7"/>
      <c r="BC766" s="7"/>
      <c r="BT766" s="43"/>
      <c r="BU766" s="43"/>
      <c r="BV766" s="43"/>
      <c r="BW766" s="43"/>
      <c r="BX766" s="43"/>
      <c r="BY766" s="43"/>
      <c r="BZ766" s="43"/>
      <c r="CA766" s="43"/>
    </row>
    <row r="767" spans="1:79" ht="12.75">
      <c r="A767" s="43"/>
      <c r="B767" s="43"/>
      <c r="C767" s="43"/>
      <c r="D767" s="43"/>
      <c r="E767" s="43"/>
      <c r="F767" s="43"/>
      <c r="G767" s="43"/>
      <c r="H767" s="43"/>
      <c r="I767" s="11"/>
      <c r="J767" s="43"/>
      <c r="K767" s="43"/>
      <c r="L767" s="43"/>
      <c r="P767" s="11"/>
      <c r="T767" s="5"/>
      <c r="U767" s="5"/>
      <c r="AG767" s="98"/>
      <c r="AM767" s="7"/>
      <c r="AN767" s="43"/>
      <c r="BA767" s="7"/>
      <c r="BB767" s="7"/>
      <c r="BC767" s="7"/>
      <c r="BT767" s="43"/>
      <c r="BU767" s="43"/>
      <c r="BV767" s="43"/>
      <c r="BW767" s="43"/>
      <c r="BX767" s="43"/>
      <c r="BY767" s="43"/>
      <c r="BZ767" s="43"/>
      <c r="CA767" s="43"/>
    </row>
    <row r="768" spans="1:79" ht="12.75">
      <c r="A768" s="43"/>
      <c r="B768" s="43"/>
      <c r="C768" s="43"/>
      <c r="D768" s="43"/>
      <c r="E768" s="43"/>
      <c r="F768" s="43"/>
      <c r="G768" s="43"/>
      <c r="H768" s="43"/>
      <c r="I768" s="11"/>
      <c r="J768" s="43"/>
      <c r="K768" s="43"/>
      <c r="L768" s="43"/>
      <c r="P768" s="11"/>
      <c r="T768" s="5"/>
      <c r="U768" s="5"/>
      <c r="AG768" s="98"/>
      <c r="AM768" s="7"/>
      <c r="AN768" s="43"/>
      <c r="BA768" s="7"/>
      <c r="BB768" s="7"/>
      <c r="BC768" s="7"/>
      <c r="BT768" s="43"/>
      <c r="BU768" s="43"/>
      <c r="BV768" s="43"/>
      <c r="BW768" s="43"/>
      <c r="BX768" s="43"/>
      <c r="BY768" s="43"/>
      <c r="BZ768" s="43"/>
      <c r="CA768" s="43"/>
    </row>
    <row r="769" spans="1:79" ht="12.75">
      <c r="A769" s="43"/>
      <c r="B769" s="43"/>
      <c r="C769" s="43"/>
      <c r="D769" s="43"/>
      <c r="E769" s="43"/>
      <c r="F769" s="43"/>
      <c r="G769" s="43"/>
      <c r="H769" s="43"/>
      <c r="I769" s="11"/>
      <c r="J769" s="43"/>
      <c r="K769" s="43"/>
      <c r="L769" s="43"/>
      <c r="P769" s="11"/>
      <c r="T769" s="5"/>
      <c r="U769" s="5"/>
      <c r="AG769" s="98"/>
      <c r="AM769" s="7"/>
      <c r="AN769" s="43"/>
      <c r="BA769" s="7"/>
      <c r="BB769" s="7"/>
      <c r="BC769" s="7"/>
      <c r="BT769" s="43"/>
      <c r="BU769" s="43"/>
      <c r="BV769" s="43"/>
      <c r="BW769" s="43"/>
      <c r="BX769" s="43"/>
      <c r="BY769" s="43"/>
      <c r="BZ769" s="43"/>
      <c r="CA769" s="43"/>
    </row>
    <row r="770" spans="1:79" ht="12.75">
      <c r="A770" s="43"/>
      <c r="B770" s="43"/>
      <c r="C770" s="43"/>
      <c r="D770" s="43"/>
      <c r="E770" s="43"/>
      <c r="F770" s="43"/>
      <c r="G770" s="43"/>
      <c r="H770" s="43"/>
      <c r="I770" s="11"/>
      <c r="J770" s="43"/>
      <c r="K770" s="43"/>
      <c r="L770" s="43"/>
      <c r="P770" s="11"/>
      <c r="T770" s="5"/>
      <c r="U770" s="5"/>
      <c r="AG770" s="98"/>
      <c r="AM770" s="7"/>
      <c r="AN770" s="43"/>
      <c r="BA770" s="7"/>
      <c r="BB770" s="7"/>
      <c r="BC770" s="7"/>
      <c r="BT770" s="43"/>
      <c r="BU770" s="43"/>
      <c r="BV770" s="43"/>
      <c r="BW770" s="43"/>
      <c r="BX770" s="43"/>
      <c r="BY770" s="43"/>
      <c r="BZ770" s="43"/>
      <c r="CA770" s="43"/>
    </row>
    <row r="771" spans="1:79" ht="12.75">
      <c r="A771" s="43"/>
      <c r="B771" s="43"/>
      <c r="C771" s="43"/>
      <c r="D771" s="43"/>
      <c r="E771" s="43"/>
      <c r="F771" s="43"/>
      <c r="G771" s="43"/>
      <c r="H771" s="43"/>
      <c r="I771" s="11"/>
      <c r="J771" s="43"/>
      <c r="K771" s="43"/>
      <c r="L771" s="43"/>
      <c r="P771" s="11"/>
      <c r="T771" s="5"/>
      <c r="U771" s="5"/>
      <c r="AG771" s="98"/>
      <c r="AM771" s="7"/>
      <c r="AN771" s="43"/>
      <c r="BA771" s="7"/>
      <c r="BB771" s="7"/>
      <c r="BC771" s="7"/>
      <c r="BT771" s="43"/>
      <c r="BU771" s="43"/>
      <c r="BV771" s="43"/>
      <c r="BW771" s="43"/>
      <c r="BX771" s="43"/>
      <c r="BY771" s="43"/>
      <c r="BZ771" s="43"/>
      <c r="CA771" s="43"/>
    </row>
    <row r="772" spans="1:79" ht="12.75">
      <c r="A772" s="43"/>
      <c r="B772" s="43"/>
      <c r="C772" s="43"/>
      <c r="D772" s="43"/>
      <c r="E772" s="43"/>
      <c r="F772" s="43"/>
      <c r="G772" s="43"/>
      <c r="H772" s="43"/>
      <c r="I772" s="11"/>
      <c r="J772" s="43"/>
      <c r="K772" s="43"/>
      <c r="L772" s="43"/>
      <c r="P772" s="11"/>
      <c r="T772" s="5"/>
      <c r="U772" s="5"/>
      <c r="AG772" s="98"/>
      <c r="AM772" s="7"/>
      <c r="AN772" s="43"/>
      <c r="BA772" s="7"/>
      <c r="BB772" s="7"/>
      <c r="BC772" s="7"/>
      <c r="BT772" s="43"/>
      <c r="BU772" s="43"/>
      <c r="BV772" s="43"/>
      <c r="BW772" s="43"/>
      <c r="BX772" s="43"/>
      <c r="BY772" s="43"/>
      <c r="BZ772" s="43"/>
      <c r="CA772" s="43"/>
    </row>
    <row r="773" spans="1:79" ht="12.75">
      <c r="A773" s="43"/>
      <c r="B773" s="43"/>
      <c r="C773" s="43"/>
      <c r="D773" s="43"/>
      <c r="E773" s="43"/>
      <c r="F773" s="43"/>
      <c r="G773" s="43"/>
      <c r="H773" s="43"/>
      <c r="I773" s="11"/>
      <c r="J773" s="43"/>
      <c r="K773" s="43"/>
      <c r="L773" s="43"/>
      <c r="P773" s="11"/>
      <c r="T773" s="5"/>
      <c r="U773" s="5"/>
      <c r="AG773" s="98"/>
      <c r="AM773" s="7"/>
      <c r="AN773" s="43"/>
      <c r="BA773" s="7"/>
      <c r="BB773" s="7"/>
      <c r="BC773" s="7"/>
      <c r="BT773" s="43"/>
      <c r="BU773" s="43"/>
      <c r="BV773" s="43"/>
      <c r="BW773" s="43"/>
      <c r="BX773" s="43"/>
      <c r="BY773" s="43"/>
      <c r="BZ773" s="43"/>
      <c r="CA773" s="43"/>
    </row>
    <row r="774" spans="1:79" ht="12.75">
      <c r="A774" s="43"/>
      <c r="B774" s="43"/>
      <c r="C774" s="43"/>
      <c r="D774" s="43"/>
      <c r="E774" s="43"/>
      <c r="F774" s="43"/>
      <c r="G774" s="43"/>
      <c r="H774" s="43"/>
      <c r="I774" s="11"/>
      <c r="J774" s="43"/>
      <c r="K774" s="43"/>
      <c r="L774" s="43"/>
      <c r="P774" s="11"/>
      <c r="T774" s="5"/>
      <c r="U774" s="5"/>
      <c r="AG774" s="98"/>
      <c r="AM774" s="7"/>
      <c r="AN774" s="43"/>
      <c r="BA774" s="7"/>
      <c r="BB774" s="7"/>
      <c r="BC774" s="7"/>
      <c r="BT774" s="43"/>
      <c r="BU774" s="43"/>
      <c r="BV774" s="43"/>
      <c r="BW774" s="43"/>
      <c r="BX774" s="43"/>
      <c r="BY774" s="43"/>
      <c r="BZ774" s="43"/>
      <c r="CA774" s="43"/>
    </row>
    <row r="775" spans="1:79" ht="12.75">
      <c r="A775" s="43"/>
      <c r="B775" s="43"/>
      <c r="C775" s="43"/>
      <c r="D775" s="43"/>
      <c r="E775" s="43"/>
      <c r="F775" s="43"/>
      <c r="G775" s="43"/>
      <c r="H775" s="43"/>
      <c r="I775" s="11"/>
      <c r="J775" s="43"/>
      <c r="K775" s="43"/>
      <c r="L775" s="43"/>
      <c r="P775" s="11"/>
      <c r="T775" s="5"/>
      <c r="U775" s="5"/>
      <c r="AG775" s="98"/>
      <c r="AM775" s="7"/>
      <c r="AN775" s="43"/>
      <c r="BA775" s="7"/>
      <c r="BB775" s="7"/>
      <c r="BC775" s="7"/>
      <c r="BT775" s="43"/>
      <c r="BU775" s="43"/>
      <c r="BV775" s="43"/>
      <c r="BW775" s="43"/>
      <c r="BX775" s="43"/>
      <c r="BY775" s="43"/>
      <c r="BZ775" s="43"/>
      <c r="CA775" s="43"/>
    </row>
    <row r="776" spans="1:79" ht="12.75">
      <c r="A776" s="43"/>
      <c r="B776" s="43"/>
      <c r="C776" s="43"/>
      <c r="D776" s="43"/>
      <c r="E776" s="43"/>
      <c r="F776" s="43"/>
      <c r="G776" s="43"/>
      <c r="H776" s="43"/>
      <c r="I776" s="11"/>
      <c r="J776" s="43"/>
      <c r="K776" s="43"/>
      <c r="L776" s="43"/>
      <c r="P776" s="11"/>
      <c r="T776" s="5"/>
      <c r="U776" s="5"/>
      <c r="AG776" s="98"/>
      <c r="AM776" s="7"/>
      <c r="AN776" s="43"/>
      <c r="BA776" s="7"/>
      <c r="BB776" s="7"/>
      <c r="BC776" s="7"/>
      <c r="BT776" s="43"/>
      <c r="BU776" s="43"/>
      <c r="BV776" s="43"/>
      <c r="BW776" s="43"/>
      <c r="BX776" s="43"/>
      <c r="BY776" s="43"/>
      <c r="BZ776" s="43"/>
      <c r="CA776" s="43"/>
    </row>
    <row r="777" spans="1:79" ht="12.75">
      <c r="A777" s="43"/>
      <c r="B777" s="43"/>
      <c r="C777" s="43"/>
      <c r="D777" s="43"/>
      <c r="E777" s="43"/>
      <c r="F777" s="43"/>
      <c r="G777" s="43"/>
      <c r="H777" s="43"/>
      <c r="I777" s="11"/>
      <c r="J777" s="43"/>
      <c r="K777" s="43"/>
      <c r="L777" s="43"/>
      <c r="P777" s="11"/>
      <c r="T777" s="5"/>
      <c r="U777" s="5"/>
      <c r="AG777" s="98"/>
      <c r="AM777" s="7"/>
      <c r="AN777" s="43"/>
      <c r="BA777" s="7"/>
      <c r="BB777" s="7"/>
      <c r="BC777" s="7"/>
      <c r="BT777" s="43"/>
      <c r="BU777" s="43"/>
      <c r="BV777" s="43"/>
      <c r="BW777" s="43"/>
      <c r="BX777" s="43"/>
      <c r="BY777" s="43"/>
      <c r="BZ777" s="43"/>
      <c r="CA777" s="43"/>
    </row>
    <row r="778" spans="1:79" ht="12.75">
      <c r="A778" s="43"/>
      <c r="B778" s="43"/>
      <c r="C778" s="43"/>
      <c r="D778" s="43"/>
      <c r="E778" s="43"/>
      <c r="F778" s="43"/>
      <c r="G778" s="43"/>
      <c r="H778" s="43"/>
      <c r="I778" s="11"/>
      <c r="J778" s="43"/>
      <c r="K778" s="43"/>
      <c r="L778" s="43"/>
      <c r="P778" s="11"/>
      <c r="T778" s="5"/>
      <c r="U778" s="5"/>
      <c r="AG778" s="98"/>
      <c r="AM778" s="7"/>
      <c r="AN778" s="43"/>
      <c r="BA778" s="7"/>
      <c r="BB778" s="7"/>
      <c r="BC778" s="7"/>
      <c r="BT778" s="43"/>
      <c r="BU778" s="43"/>
      <c r="BV778" s="43"/>
      <c r="BW778" s="43"/>
      <c r="BX778" s="43"/>
      <c r="BY778" s="43"/>
      <c r="BZ778" s="43"/>
      <c r="CA778" s="43"/>
    </row>
    <row r="779" spans="1:79" ht="12.75">
      <c r="A779" s="43"/>
      <c r="B779" s="43"/>
      <c r="C779" s="43"/>
      <c r="D779" s="43"/>
      <c r="E779" s="43"/>
      <c r="F779" s="43"/>
      <c r="G779" s="43"/>
      <c r="H779" s="43"/>
      <c r="I779" s="11"/>
      <c r="J779" s="43"/>
      <c r="K779" s="43"/>
      <c r="L779" s="43"/>
      <c r="P779" s="11"/>
      <c r="T779" s="5"/>
      <c r="U779" s="5"/>
      <c r="AG779" s="98"/>
      <c r="AM779" s="7"/>
      <c r="AN779" s="43"/>
      <c r="BA779" s="7"/>
      <c r="BB779" s="7"/>
      <c r="BC779" s="7"/>
      <c r="BT779" s="43"/>
      <c r="BU779" s="43"/>
      <c r="BV779" s="43"/>
      <c r="BW779" s="43"/>
      <c r="BX779" s="43"/>
      <c r="BY779" s="43"/>
      <c r="BZ779" s="43"/>
      <c r="CA779" s="43"/>
    </row>
    <row r="780" spans="1:79" ht="12.75">
      <c r="A780" s="43"/>
      <c r="B780" s="43"/>
      <c r="C780" s="43"/>
      <c r="D780" s="43"/>
      <c r="E780" s="43"/>
      <c r="F780" s="43"/>
      <c r="G780" s="43"/>
      <c r="H780" s="43"/>
      <c r="I780" s="11"/>
      <c r="J780" s="43"/>
      <c r="K780" s="43"/>
      <c r="L780" s="43"/>
      <c r="P780" s="11"/>
      <c r="T780" s="5"/>
      <c r="U780" s="5"/>
      <c r="AG780" s="98"/>
      <c r="AM780" s="7"/>
      <c r="AN780" s="43"/>
      <c r="BA780" s="7"/>
      <c r="BB780" s="7"/>
      <c r="BC780" s="7"/>
      <c r="BT780" s="43"/>
      <c r="BU780" s="43"/>
      <c r="BV780" s="43"/>
      <c r="BW780" s="43"/>
      <c r="BX780" s="43"/>
      <c r="BY780" s="43"/>
      <c r="BZ780" s="43"/>
      <c r="CA780" s="43"/>
    </row>
    <row r="781" spans="1:79" ht="12.75">
      <c r="A781" s="43"/>
      <c r="B781" s="43"/>
      <c r="C781" s="43"/>
      <c r="D781" s="43"/>
      <c r="E781" s="43"/>
      <c r="F781" s="43"/>
      <c r="G781" s="43"/>
      <c r="H781" s="43"/>
      <c r="I781" s="11"/>
      <c r="J781" s="43"/>
      <c r="K781" s="43"/>
      <c r="L781" s="43"/>
      <c r="P781" s="11"/>
      <c r="T781" s="5"/>
      <c r="U781" s="5"/>
      <c r="AG781" s="98"/>
      <c r="AM781" s="7"/>
      <c r="AN781" s="43"/>
      <c r="BA781" s="7"/>
      <c r="BB781" s="7"/>
      <c r="BC781" s="7"/>
      <c r="BT781" s="43"/>
      <c r="BU781" s="43"/>
      <c r="BV781" s="43"/>
      <c r="BW781" s="43"/>
      <c r="BX781" s="43"/>
      <c r="BY781" s="43"/>
      <c r="BZ781" s="43"/>
      <c r="CA781" s="43"/>
    </row>
    <row r="782" spans="1:79" ht="12.75">
      <c r="A782" s="43"/>
      <c r="B782" s="43"/>
      <c r="C782" s="43"/>
      <c r="D782" s="43"/>
      <c r="E782" s="43"/>
      <c r="F782" s="43"/>
      <c r="G782" s="43"/>
      <c r="H782" s="43"/>
      <c r="I782" s="11"/>
      <c r="J782" s="43"/>
      <c r="K782" s="43"/>
      <c r="L782" s="43"/>
      <c r="P782" s="11"/>
      <c r="T782" s="5"/>
      <c r="U782" s="5"/>
      <c r="AG782" s="98"/>
      <c r="AM782" s="7"/>
      <c r="AN782" s="43"/>
      <c r="BA782" s="7"/>
      <c r="BB782" s="7"/>
      <c r="BC782" s="7"/>
      <c r="BT782" s="43"/>
      <c r="BU782" s="43"/>
      <c r="BV782" s="43"/>
      <c r="BW782" s="43"/>
      <c r="BX782" s="43"/>
      <c r="BY782" s="43"/>
      <c r="BZ782" s="43"/>
      <c r="CA782" s="43"/>
    </row>
    <row r="783" spans="1:79" ht="12.75">
      <c r="A783" s="43"/>
      <c r="B783" s="43"/>
      <c r="C783" s="43"/>
      <c r="D783" s="43"/>
      <c r="E783" s="43"/>
      <c r="F783" s="43"/>
      <c r="G783" s="43"/>
      <c r="H783" s="43"/>
      <c r="I783" s="11"/>
      <c r="J783" s="43"/>
      <c r="K783" s="43"/>
      <c r="L783" s="43"/>
      <c r="P783" s="11"/>
      <c r="T783" s="5"/>
      <c r="U783" s="5"/>
      <c r="AG783" s="98"/>
      <c r="AM783" s="7"/>
      <c r="AN783" s="43"/>
      <c r="BA783" s="7"/>
      <c r="BB783" s="7"/>
      <c r="BC783" s="7"/>
      <c r="BT783" s="43"/>
      <c r="BU783" s="43"/>
      <c r="BV783" s="43"/>
      <c r="BW783" s="43"/>
      <c r="BX783" s="43"/>
      <c r="BY783" s="43"/>
      <c r="BZ783" s="43"/>
      <c r="CA783" s="43"/>
    </row>
    <row r="784" spans="1:79" ht="12.75">
      <c r="A784" s="43"/>
      <c r="B784" s="43"/>
      <c r="C784" s="43"/>
      <c r="D784" s="43"/>
      <c r="E784" s="43"/>
      <c r="F784" s="43"/>
      <c r="G784" s="43"/>
      <c r="H784" s="43"/>
      <c r="I784" s="11"/>
      <c r="J784" s="43"/>
      <c r="K784" s="43"/>
      <c r="L784" s="43"/>
      <c r="P784" s="11"/>
      <c r="T784" s="5"/>
      <c r="U784" s="5"/>
      <c r="AG784" s="98"/>
      <c r="AM784" s="7"/>
      <c r="AN784" s="43"/>
      <c r="BA784" s="7"/>
      <c r="BB784" s="7"/>
      <c r="BC784" s="7"/>
      <c r="BT784" s="43"/>
      <c r="BU784" s="43"/>
      <c r="BV784" s="43"/>
      <c r="BW784" s="43"/>
      <c r="BX784" s="43"/>
      <c r="BY784" s="43"/>
      <c r="BZ784" s="43"/>
      <c r="CA784" s="43"/>
    </row>
    <row r="785" spans="1:79" ht="12.75">
      <c r="A785" s="43"/>
      <c r="B785" s="43"/>
      <c r="C785" s="43"/>
      <c r="D785" s="43"/>
      <c r="E785" s="43"/>
      <c r="F785" s="43"/>
      <c r="G785" s="43"/>
      <c r="H785" s="43"/>
      <c r="I785" s="11"/>
      <c r="J785" s="43"/>
      <c r="K785" s="43"/>
      <c r="L785" s="43"/>
      <c r="P785" s="11"/>
      <c r="T785" s="5"/>
      <c r="U785" s="5"/>
      <c r="AG785" s="98"/>
      <c r="AM785" s="7"/>
      <c r="AN785" s="43"/>
      <c r="BA785" s="7"/>
      <c r="BB785" s="7"/>
      <c r="BC785" s="7"/>
      <c r="BT785" s="43"/>
      <c r="BU785" s="43"/>
      <c r="BV785" s="43"/>
      <c r="BW785" s="43"/>
      <c r="BX785" s="43"/>
      <c r="BY785" s="43"/>
      <c r="BZ785" s="43"/>
      <c r="CA785" s="43"/>
    </row>
    <row r="786" spans="1:79" ht="12.75">
      <c r="A786" s="43"/>
      <c r="B786" s="43"/>
      <c r="C786" s="43"/>
      <c r="D786" s="43"/>
      <c r="E786" s="43"/>
      <c r="F786" s="43"/>
      <c r="G786" s="43"/>
      <c r="H786" s="43"/>
      <c r="I786" s="11"/>
      <c r="J786" s="43"/>
      <c r="K786" s="43"/>
      <c r="L786" s="43"/>
      <c r="P786" s="11"/>
      <c r="T786" s="5"/>
      <c r="U786" s="5"/>
      <c r="AG786" s="98"/>
      <c r="AM786" s="7"/>
      <c r="AN786" s="43"/>
      <c r="BA786" s="7"/>
      <c r="BB786" s="7"/>
      <c r="BC786" s="7"/>
      <c r="BT786" s="43"/>
      <c r="BU786" s="43"/>
      <c r="BV786" s="43"/>
      <c r="BW786" s="43"/>
      <c r="BX786" s="43"/>
      <c r="BY786" s="43"/>
      <c r="BZ786" s="43"/>
      <c r="CA786" s="43"/>
    </row>
    <row r="787" spans="1:79" ht="12.75">
      <c r="A787" s="43"/>
      <c r="B787" s="43"/>
      <c r="C787" s="43"/>
      <c r="D787" s="43"/>
      <c r="E787" s="43"/>
      <c r="F787" s="43"/>
      <c r="G787" s="43"/>
      <c r="H787" s="43"/>
      <c r="I787" s="11"/>
      <c r="J787" s="43"/>
      <c r="K787" s="43"/>
      <c r="L787" s="43"/>
      <c r="P787" s="11"/>
      <c r="T787" s="5"/>
      <c r="U787" s="5"/>
      <c r="AG787" s="98"/>
      <c r="AM787" s="7"/>
      <c r="AN787" s="43"/>
      <c r="BA787" s="7"/>
      <c r="BB787" s="7"/>
      <c r="BC787" s="7"/>
      <c r="BT787" s="43"/>
      <c r="BU787" s="43"/>
      <c r="BV787" s="43"/>
      <c r="BW787" s="43"/>
      <c r="BX787" s="43"/>
      <c r="BY787" s="43"/>
      <c r="BZ787" s="43"/>
      <c r="CA787" s="43"/>
    </row>
    <row r="788" spans="1:79" ht="12.75">
      <c r="A788" s="43"/>
      <c r="B788" s="43"/>
      <c r="C788" s="43"/>
      <c r="D788" s="43"/>
      <c r="E788" s="43"/>
      <c r="F788" s="43"/>
      <c r="G788" s="43"/>
      <c r="H788" s="43"/>
      <c r="I788" s="11"/>
      <c r="J788" s="43"/>
      <c r="K788" s="43"/>
      <c r="L788" s="43"/>
      <c r="P788" s="11"/>
      <c r="T788" s="5"/>
      <c r="U788" s="5"/>
      <c r="AG788" s="98"/>
      <c r="AM788" s="7"/>
      <c r="AN788" s="43"/>
      <c r="BA788" s="7"/>
      <c r="BB788" s="7"/>
      <c r="BC788" s="7"/>
      <c r="BT788" s="43"/>
      <c r="BU788" s="43"/>
      <c r="BV788" s="43"/>
      <c r="BW788" s="43"/>
      <c r="BX788" s="43"/>
      <c r="BY788" s="43"/>
      <c r="BZ788" s="43"/>
      <c r="CA788" s="43"/>
    </row>
    <row r="789" spans="1:79" ht="12.75">
      <c r="A789" s="43"/>
      <c r="B789" s="43"/>
      <c r="C789" s="43"/>
      <c r="D789" s="43"/>
      <c r="E789" s="43"/>
      <c r="F789" s="43"/>
      <c r="G789" s="43"/>
      <c r="H789" s="43"/>
      <c r="I789" s="11"/>
      <c r="J789" s="43"/>
      <c r="K789" s="43"/>
      <c r="L789" s="43"/>
      <c r="P789" s="11"/>
      <c r="T789" s="5"/>
      <c r="U789" s="5"/>
      <c r="AG789" s="98"/>
      <c r="AM789" s="7"/>
      <c r="AN789" s="43"/>
      <c r="BA789" s="7"/>
      <c r="BB789" s="7"/>
      <c r="BC789" s="7"/>
      <c r="BT789" s="43"/>
      <c r="BU789" s="43"/>
      <c r="BV789" s="43"/>
      <c r="BW789" s="43"/>
      <c r="BX789" s="43"/>
      <c r="BY789" s="43"/>
      <c r="BZ789" s="43"/>
      <c r="CA789" s="43"/>
    </row>
    <row r="790" spans="1:79" ht="12.75">
      <c r="A790" s="43"/>
      <c r="B790" s="43"/>
      <c r="C790" s="43"/>
      <c r="D790" s="43"/>
      <c r="E790" s="43"/>
      <c r="F790" s="43"/>
      <c r="G790" s="43"/>
      <c r="H790" s="43"/>
      <c r="I790" s="11"/>
      <c r="J790" s="43"/>
      <c r="K790" s="43"/>
      <c r="L790" s="43"/>
      <c r="P790" s="11"/>
      <c r="T790" s="5"/>
      <c r="U790" s="5"/>
      <c r="AG790" s="98"/>
      <c r="AM790" s="7"/>
      <c r="AN790" s="43"/>
      <c r="BA790" s="7"/>
      <c r="BB790" s="7"/>
      <c r="BC790" s="7"/>
      <c r="BT790" s="43"/>
      <c r="BU790" s="43"/>
      <c r="BV790" s="43"/>
      <c r="BW790" s="43"/>
      <c r="BX790" s="43"/>
      <c r="BY790" s="43"/>
      <c r="BZ790" s="43"/>
      <c r="CA790" s="43"/>
    </row>
    <row r="791" spans="1:79" ht="12.75">
      <c r="A791" s="43"/>
      <c r="B791" s="43"/>
      <c r="C791" s="43"/>
      <c r="D791" s="43"/>
      <c r="E791" s="43"/>
      <c r="F791" s="43"/>
      <c r="G791" s="43"/>
      <c r="H791" s="43"/>
      <c r="I791" s="11"/>
      <c r="J791" s="43"/>
      <c r="K791" s="43"/>
      <c r="L791" s="43"/>
      <c r="P791" s="11"/>
      <c r="T791" s="5"/>
      <c r="U791" s="5"/>
      <c r="AG791" s="98"/>
      <c r="AM791" s="7"/>
      <c r="AN791" s="43"/>
      <c r="BA791" s="7"/>
      <c r="BB791" s="7"/>
      <c r="BC791" s="7"/>
      <c r="BT791" s="43"/>
      <c r="BU791" s="43"/>
      <c r="BV791" s="43"/>
      <c r="BW791" s="43"/>
      <c r="BX791" s="43"/>
      <c r="BY791" s="43"/>
      <c r="BZ791" s="43"/>
      <c r="CA791" s="43"/>
    </row>
    <row r="792" spans="1:79" ht="12.75">
      <c r="A792" s="43"/>
      <c r="B792" s="43"/>
      <c r="C792" s="43"/>
      <c r="D792" s="43"/>
      <c r="E792" s="43"/>
      <c r="F792" s="43"/>
      <c r="G792" s="43"/>
      <c r="H792" s="43"/>
      <c r="I792" s="11"/>
      <c r="J792" s="43"/>
      <c r="K792" s="43"/>
      <c r="L792" s="43"/>
      <c r="P792" s="11"/>
      <c r="T792" s="5"/>
      <c r="U792" s="5"/>
      <c r="AG792" s="98"/>
      <c r="AM792" s="7"/>
      <c r="AN792" s="43"/>
      <c r="BA792" s="7"/>
      <c r="BB792" s="7"/>
      <c r="BC792" s="7"/>
      <c r="BT792" s="43"/>
      <c r="BU792" s="43"/>
      <c r="BV792" s="43"/>
      <c r="BW792" s="43"/>
      <c r="BX792" s="43"/>
      <c r="BY792" s="43"/>
      <c r="BZ792" s="43"/>
      <c r="CA792" s="43"/>
    </row>
    <row r="793" spans="1:79" ht="12.75">
      <c r="A793" s="43"/>
      <c r="B793" s="43"/>
      <c r="C793" s="43"/>
      <c r="D793" s="43"/>
      <c r="E793" s="43"/>
      <c r="F793" s="43"/>
      <c r="G793" s="43"/>
      <c r="H793" s="43"/>
      <c r="I793" s="11"/>
      <c r="J793" s="43"/>
      <c r="K793" s="43"/>
      <c r="L793" s="43"/>
      <c r="P793" s="11"/>
      <c r="T793" s="5"/>
      <c r="U793" s="5"/>
      <c r="AG793" s="98"/>
      <c r="AM793" s="7"/>
      <c r="AN793" s="43"/>
      <c r="BA793" s="7"/>
      <c r="BB793" s="7"/>
      <c r="BC793" s="7"/>
      <c r="BT793" s="43"/>
      <c r="BU793" s="43"/>
      <c r="BV793" s="43"/>
      <c r="BW793" s="43"/>
      <c r="BX793" s="43"/>
      <c r="BY793" s="43"/>
      <c r="BZ793" s="43"/>
      <c r="CA793" s="43"/>
    </row>
    <row r="794" spans="1:79" ht="12.75">
      <c r="A794" s="43"/>
      <c r="B794" s="43"/>
      <c r="C794" s="43"/>
      <c r="D794" s="43"/>
      <c r="E794" s="43"/>
      <c r="F794" s="43"/>
      <c r="G794" s="43"/>
      <c r="H794" s="43"/>
      <c r="I794" s="11"/>
      <c r="J794" s="43"/>
      <c r="K794" s="43"/>
      <c r="L794" s="43"/>
      <c r="P794" s="11"/>
      <c r="T794" s="5"/>
      <c r="U794" s="5"/>
      <c r="AG794" s="98"/>
      <c r="AM794" s="7"/>
      <c r="AN794" s="43"/>
      <c r="BA794" s="7"/>
      <c r="BB794" s="7"/>
      <c r="BC794" s="7"/>
      <c r="BT794" s="43"/>
      <c r="BU794" s="43"/>
      <c r="BV794" s="43"/>
      <c r="BW794" s="43"/>
      <c r="BX794" s="43"/>
      <c r="BY794" s="43"/>
      <c r="BZ794" s="43"/>
      <c r="CA794" s="43"/>
    </row>
    <row r="795" spans="1:79" ht="12.75">
      <c r="A795" s="43"/>
      <c r="B795" s="43"/>
      <c r="C795" s="43"/>
      <c r="D795" s="43"/>
      <c r="E795" s="43"/>
      <c r="F795" s="43"/>
      <c r="G795" s="43"/>
      <c r="H795" s="43"/>
      <c r="I795" s="11"/>
      <c r="J795" s="43"/>
      <c r="K795" s="43"/>
      <c r="L795" s="43"/>
      <c r="P795" s="11"/>
      <c r="T795" s="5"/>
      <c r="U795" s="5"/>
      <c r="AG795" s="98"/>
      <c r="AM795" s="7"/>
      <c r="AN795" s="43"/>
      <c r="BA795" s="7"/>
      <c r="BB795" s="7"/>
      <c r="BC795" s="7"/>
      <c r="BT795" s="43"/>
      <c r="BU795" s="43"/>
      <c r="BV795" s="43"/>
      <c r="BW795" s="43"/>
      <c r="BX795" s="43"/>
      <c r="BY795" s="43"/>
      <c r="BZ795" s="43"/>
      <c r="CA795" s="43"/>
    </row>
    <row r="796" spans="1:79" ht="12.75">
      <c r="A796" s="43"/>
      <c r="B796" s="43"/>
      <c r="C796" s="43"/>
      <c r="D796" s="43"/>
      <c r="E796" s="43"/>
      <c r="F796" s="43"/>
      <c r="G796" s="43"/>
      <c r="H796" s="43"/>
      <c r="I796" s="11"/>
      <c r="J796" s="43"/>
      <c r="K796" s="43"/>
      <c r="L796" s="43"/>
      <c r="P796" s="11"/>
      <c r="T796" s="5"/>
      <c r="U796" s="5"/>
      <c r="AG796" s="98"/>
      <c r="AM796" s="7"/>
      <c r="AN796" s="43"/>
      <c r="BA796" s="7"/>
      <c r="BB796" s="7"/>
      <c r="BC796" s="7"/>
      <c r="BT796" s="43"/>
      <c r="BU796" s="43"/>
      <c r="BV796" s="43"/>
      <c r="BW796" s="43"/>
      <c r="BX796" s="43"/>
      <c r="BY796" s="43"/>
      <c r="BZ796" s="43"/>
      <c r="CA796" s="43"/>
    </row>
    <row r="797" spans="1:79" ht="12.75">
      <c r="A797" s="43"/>
      <c r="B797" s="43"/>
      <c r="C797" s="43"/>
      <c r="D797" s="43"/>
      <c r="E797" s="43"/>
      <c r="F797" s="43"/>
      <c r="G797" s="43"/>
      <c r="H797" s="43"/>
      <c r="I797" s="11"/>
      <c r="J797" s="43"/>
      <c r="K797" s="43"/>
      <c r="L797" s="43"/>
      <c r="P797" s="11"/>
      <c r="T797" s="5"/>
      <c r="U797" s="5"/>
      <c r="AG797" s="98"/>
      <c r="AM797" s="7"/>
      <c r="AN797" s="43"/>
      <c r="BA797" s="7"/>
      <c r="BB797" s="7"/>
      <c r="BC797" s="7"/>
      <c r="BT797" s="43"/>
      <c r="BU797" s="43"/>
      <c r="BV797" s="43"/>
      <c r="BW797" s="43"/>
      <c r="BX797" s="43"/>
      <c r="BY797" s="43"/>
      <c r="BZ797" s="43"/>
      <c r="CA797" s="43"/>
    </row>
    <row r="798" spans="1:79" ht="12.75">
      <c r="A798" s="43"/>
      <c r="B798" s="43"/>
      <c r="C798" s="43"/>
      <c r="D798" s="43"/>
      <c r="E798" s="43"/>
      <c r="F798" s="43"/>
      <c r="G798" s="43"/>
      <c r="H798" s="43"/>
      <c r="I798" s="11"/>
      <c r="J798" s="43"/>
      <c r="K798" s="43"/>
      <c r="L798" s="43"/>
      <c r="P798" s="11"/>
      <c r="T798" s="5"/>
      <c r="U798" s="5"/>
      <c r="AG798" s="98"/>
      <c r="AM798" s="7"/>
      <c r="AN798" s="43"/>
      <c r="BA798" s="7"/>
      <c r="BB798" s="7"/>
      <c r="BC798" s="7"/>
      <c r="BT798" s="43"/>
      <c r="BU798" s="43"/>
      <c r="BV798" s="43"/>
      <c r="BW798" s="43"/>
      <c r="BX798" s="43"/>
      <c r="BY798" s="43"/>
      <c r="BZ798" s="43"/>
      <c r="CA798" s="43"/>
    </row>
    <row r="799" spans="1:79" ht="12.75">
      <c r="A799" s="43"/>
      <c r="B799" s="43"/>
      <c r="C799" s="43"/>
      <c r="D799" s="43"/>
      <c r="E799" s="43"/>
      <c r="F799" s="43"/>
      <c r="G799" s="43"/>
      <c r="H799" s="43"/>
      <c r="I799" s="11"/>
      <c r="J799" s="43"/>
      <c r="K799" s="43"/>
      <c r="L799" s="43"/>
      <c r="P799" s="11"/>
      <c r="T799" s="5"/>
      <c r="U799" s="5"/>
      <c r="AG799" s="98"/>
      <c r="AM799" s="7"/>
      <c r="AN799" s="43"/>
      <c r="BA799" s="7"/>
      <c r="BB799" s="7"/>
      <c r="BC799" s="7"/>
      <c r="BT799" s="43"/>
      <c r="BU799" s="43"/>
      <c r="BV799" s="43"/>
      <c r="BW799" s="43"/>
      <c r="BX799" s="43"/>
      <c r="BY799" s="43"/>
      <c r="BZ799" s="43"/>
      <c r="CA799" s="43"/>
    </row>
    <row r="800" spans="1:79" ht="12.75">
      <c r="A800" s="43"/>
      <c r="B800" s="43"/>
      <c r="C800" s="43"/>
      <c r="D800" s="43"/>
      <c r="E800" s="43"/>
      <c r="F800" s="43"/>
      <c r="G800" s="43"/>
      <c r="H800" s="43"/>
      <c r="I800" s="11"/>
      <c r="J800" s="43"/>
      <c r="K800" s="43"/>
      <c r="L800" s="43"/>
      <c r="P800" s="11"/>
      <c r="T800" s="5"/>
      <c r="U800" s="5"/>
      <c r="AG800" s="98"/>
      <c r="AM800" s="7"/>
      <c r="AN800" s="43"/>
      <c r="BA800" s="7"/>
      <c r="BB800" s="7"/>
      <c r="BC800" s="7"/>
      <c r="BT800" s="43"/>
      <c r="BU800" s="43"/>
      <c r="BV800" s="43"/>
      <c r="BW800" s="43"/>
      <c r="BX800" s="43"/>
      <c r="BY800" s="43"/>
      <c r="BZ800" s="43"/>
      <c r="CA800" s="43"/>
    </row>
    <row r="801" spans="1:79" ht="12.75">
      <c r="A801" s="43"/>
      <c r="B801" s="43"/>
      <c r="C801" s="43"/>
      <c r="D801" s="43"/>
      <c r="E801" s="43"/>
      <c r="F801" s="43"/>
      <c r="G801" s="43"/>
      <c r="H801" s="43"/>
      <c r="I801" s="11"/>
      <c r="J801" s="43"/>
      <c r="K801" s="43"/>
      <c r="L801" s="43"/>
      <c r="P801" s="11"/>
      <c r="T801" s="5"/>
      <c r="U801" s="5"/>
      <c r="AG801" s="98"/>
      <c r="AM801" s="7"/>
      <c r="AN801" s="43"/>
      <c r="BA801" s="7"/>
      <c r="BB801" s="7"/>
      <c r="BC801" s="7"/>
      <c r="BT801" s="43"/>
      <c r="BU801" s="43"/>
      <c r="BV801" s="43"/>
      <c r="BW801" s="43"/>
      <c r="BX801" s="43"/>
      <c r="BY801" s="43"/>
      <c r="BZ801" s="43"/>
      <c r="CA801" s="43"/>
    </row>
    <row r="802" spans="1:79" ht="12.75">
      <c r="A802" s="43"/>
      <c r="B802" s="43"/>
      <c r="C802" s="43"/>
      <c r="D802" s="43"/>
      <c r="E802" s="43"/>
      <c r="F802" s="43"/>
      <c r="G802" s="43"/>
      <c r="H802" s="43"/>
      <c r="I802" s="11"/>
      <c r="J802" s="43"/>
      <c r="K802" s="43"/>
      <c r="L802" s="43"/>
      <c r="P802" s="11"/>
      <c r="T802" s="5"/>
      <c r="U802" s="5"/>
      <c r="AG802" s="98"/>
      <c r="AM802" s="7"/>
      <c r="AN802" s="43"/>
      <c r="BA802" s="7"/>
      <c r="BB802" s="7"/>
      <c r="BC802" s="7"/>
      <c r="BT802" s="43"/>
      <c r="BU802" s="43"/>
      <c r="BV802" s="43"/>
      <c r="BW802" s="43"/>
      <c r="BX802" s="43"/>
      <c r="BY802" s="43"/>
      <c r="BZ802" s="43"/>
      <c r="CA802" s="43"/>
    </row>
    <row r="803" spans="1:79" ht="12.75">
      <c r="A803" s="43"/>
      <c r="B803" s="43"/>
      <c r="C803" s="43"/>
      <c r="D803" s="43"/>
      <c r="E803" s="43"/>
      <c r="F803" s="43"/>
      <c r="G803" s="43"/>
      <c r="H803" s="43"/>
      <c r="I803" s="11"/>
      <c r="J803" s="43"/>
      <c r="K803" s="43"/>
      <c r="L803" s="43"/>
      <c r="P803" s="11"/>
      <c r="T803" s="5"/>
      <c r="U803" s="5"/>
      <c r="AG803" s="98"/>
      <c r="AM803" s="7"/>
      <c r="AN803" s="43"/>
      <c r="BA803" s="7"/>
      <c r="BB803" s="7"/>
      <c r="BC803" s="7"/>
      <c r="BT803" s="43"/>
      <c r="BU803" s="43"/>
      <c r="BV803" s="43"/>
      <c r="BW803" s="43"/>
      <c r="BX803" s="43"/>
      <c r="BY803" s="43"/>
      <c r="BZ803" s="43"/>
      <c r="CA803" s="43"/>
    </row>
    <row r="804" spans="1:79" ht="12.75">
      <c r="A804" s="43"/>
      <c r="B804" s="43"/>
      <c r="C804" s="43"/>
      <c r="D804" s="43"/>
      <c r="E804" s="43"/>
      <c r="F804" s="43"/>
      <c r="G804" s="43"/>
      <c r="H804" s="43"/>
      <c r="I804" s="11"/>
      <c r="J804" s="43"/>
      <c r="K804" s="43"/>
      <c r="L804" s="43"/>
      <c r="P804" s="11"/>
      <c r="T804" s="5"/>
      <c r="U804" s="5"/>
      <c r="AG804" s="98"/>
      <c r="AM804" s="7"/>
      <c r="AN804" s="43"/>
      <c r="BA804" s="7"/>
      <c r="BB804" s="7"/>
      <c r="BC804" s="7"/>
      <c r="BT804" s="43"/>
      <c r="BU804" s="43"/>
      <c r="BV804" s="43"/>
      <c r="BW804" s="43"/>
      <c r="BX804" s="43"/>
      <c r="BY804" s="43"/>
      <c r="BZ804" s="43"/>
      <c r="CA804" s="43"/>
    </row>
    <row r="805" spans="1:79" ht="12.75">
      <c r="A805" s="43"/>
      <c r="B805" s="43"/>
      <c r="C805" s="43"/>
      <c r="D805" s="43"/>
      <c r="E805" s="43"/>
      <c r="F805" s="43"/>
      <c r="G805" s="43"/>
      <c r="H805" s="43"/>
      <c r="I805" s="11"/>
      <c r="J805" s="43"/>
      <c r="K805" s="43"/>
      <c r="L805" s="43"/>
      <c r="P805" s="11"/>
      <c r="T805" s="5"/>
      <c r="U805" s="5"/>
      <c r="AG805" s="98"/>
      <c r="AM805" s="7"/>
      <c r="AN805" s="43"/>
      <c r="BA805" s="7"/>
      <c r="BB805" s="7"/>
      <c r="BC805" s="7"/>
      <c r="BT805" s="43"/>
      <c r="BU805" s="43"/>
      <c r="BV805" s="43"/>
      <c r="BW805" s="43"/>
      <c r="BX805" s="43"/>
      <c r="BY805" s="43"/>
      <c r="BZ805" s="43"/>
      <c r="CA805" s="43"/>
    </row>
    <row r="806" spans="1:79" ht="12.75">
      <c r="A806" s="43"/>
      <c r="B806" s="43"/>
      <c r="C806" s="43"/>
      <c r="D806" s="43"/>
      <c r="E806" s="43"/>
      <c r="F806" s="43"/>
      <c r="G806" s="43"/>
      <c r="H806" s="43"/>
      <c r="I806" s="11"/>
      <c r="J806" s="43"/>
      <c r="K806" s="43"/>
      <c r="L806" s="43"/>
      <c r="P806" s="11"/>
      <c r="T806" s="5"/>
      <c r="U806" s="5"/>
      <c r="AG806" s="98"/>
      <c r="AM806" s="7"/>
      <c r="AN806" s="43"/>
      <c r="BA806" s="7"/>
      <c r="BB806" s="7"/>
      <c r="BC806" s="7"/>
      <c r="BT806" s="43"/>
      <c r="BU806" s="43"/>
      <c r="BV806" s="43"/>
      <c r="BW806" s="43"/>
      <c r="BX806" s="43"/>
      <c r="BY806" s="43"/>
      <c r="BZ806" s="43"/>
      <c r="CA806" s="43"/>
    </row>
    <row r="807" spans="1:79" ht="12.75">
      <c r="A807" s="43"/>
      <c r="B807" s="43"/>
      <c r="C807" s="43"/>
      <c r="D807" s="43"/>
      <c r="E807" s="43"/>
      <c r="F807" s="43"/>
      <c r="G807" s="43"/>
      <c r="H807" s="43"/>
      <c r="I807" s="11"/>
      <c r="J807" s="43"/>
      <c r="K807" s="43"/>
      <c r="L807" s="43"/>
      <c r="P807" s="11"/>
      <c r="T807" s="5"/>
      <c r="U807" s="5"/>
      <c r="AG807" s="98"/>
      <c r="AM807" s="7"/>
      <c r="AN807" s="43"/>
      <c r="BA807" s="7"/>
      <c r="BB807" s="7"/>
      <c r="BC807" s="7"/>
      <c r="BT807" s="43"/>
      <c r="BU807" s="43"/>
      <c r="BV807" s="43"/>
      <c r="BW807" s="43"/>
      <c r="BX807" s="43"/>
      <c r="BY807" s="43"/>
      <c r="BZ807" s="43"/>
      <c r="CA807" s="43"/>
    </row>
    <row r="808" spans="1:79" ht="12.75">
      <c r="A808" s="43"/>
      <c r="B808" s="43"/>
      <c r="C808" s="43"/>
      <c r="D808" s="43"/>
      <c r="E808" s="43"/>
      <c r="F808" s="43"/>
      <c r="G808" s="43"/>
      <c r="H808" s="43"/>
      <c r="I808" s="11"/>
      <c r="J808" s="43"/>
      <c r="K808" s="43"/>
      <c r="L808" s="43"/>
      <c r="P808" s="11"/>
      <c r="T808" s="5"/>
      <c r="U808" s="5"/>
      <c r="AG808" s="98"/>
      <c r="AM808" s="7"/>
      <c r="AN808" s="43"/>
      <c r="BA808" s="7"/>
      <c r="BB808" s="7"/>
      <c r="BC808" s="7"/>
      <c r="BT808" s="43"/>
      <c r="BU808" s="43"/>
      <c r="BV808" s="43"/>
      <c r="BW808" s="43"/>
      <c r="BX808" s="43"/>
      <c r="BY808" s="43"/>
      <c r="BZ808" s="43"/>
      <c r="CA808" s="43"/>
    </row>
    <row r="809" spans="1:79" ht="12.75">
      <c r="A809" s="43"/>
      <c r="B809" s="43"/>
      <c r="C809" s="43"/>
      <c r="D809" s="43"/>
      <c r="E809" s="43"/>
      <c r="F809" s="43"/>
      <c r="G809" s="43"/>
      <c r="H809" s="43"/>
      <c r="I809" s="11"/>
      <c r="J809" s="43"/>
      <c r="K809" s="43"/>
      <c r="L809" s="43"/>
      <c r="P809" s="11"/>
      <c r="T809" s="5"/>
      <c r="U809" s="5"/>
      <c r="AG809" s="98"/>
      <c r="AM809" s="7"/>
      <c r="AN809" s="43"/>
      <c r="BA809" s="7"/>
      <c r="BB809" s="7"/>
      <c r="BC809" s="7"/>
      <c r="BT809" s="43"/>
      <c r="BU809" s="43"/>
      <c r="BV809" s="43"/>
      <c r="BW809" s="43"/>
      <c r="BX809" s="43"/>
      <c r="BY809" s="43"/>
      <c r="BZ809" s="43"/>
      <c r="CA809" s="43"/>
    </row>
    <row r="810" spans="1:79" ht="12.75">
      <c r="A810" s="43"/>
      <c r="B810" s="43"/>
      <c r="C810" s="43"/>
      <c r="D810" s="43"/>
      <c r="E810" s="43"/>
      <c r="F810" s="43"/>
      <c r="G810" s="43"/>
      <c r="H810" s="43"/>
      <c r="I810" s="11"/>
      <c r="J810" s="43"/>
      <c r="K810" s="43"/>
      <c r="L810" s="43"/>
      <c r="P810" s="11"/>
      <c r="T810" s="5"/>
      <c r="U810" s="5"/>
      <c r="AG810" s="98"/>
      <c r="AM810" s="7"/>
      <c r="AN810" s="43"/>
      <c r="BA810" s="7"/>
      <c r="BB810" s="7"/>
      <c r="BC810" s="7"/>
      <c r="BT810" s="43"/>
      <c r="BU810" s="43"/>
      <c r="BV810" s="43"/>
      <c r="BW810" s="43"/>
      <c r="BX810" s="43"/>
      <c r="BY810" s="43"/>
      <c r="BZ810" s="43"/>
      <c r="CA810" s="43"/>
    </row>
    <row r="811" spans="1:79" ht="12.75">
      <c r="A811" s="43"/>
      <c r="B811" s="43"/>
      <c r="C811" s="43"/>
      <c r="D811" s="43"/>
      <c r="E811" s="43"/>
      <c r="F811" s="43"/>
      <c r="G811" s="43"/>
      <c r="H811" s="43"/>
      <c r="I811" s="11"/>
      <c r="J811" s="43"/>
      <c r="K811" s="43"/>
      <c r="L811" s="43"/>
      <c r="P811" s="11"/>
      <c r="T811" s="5"/>
      <c r="U811" s="5"/>
      <c r="AG811" s="98"/>
      <c r="AM811" s="7"/>
      <c r="AN811" s="43"/>
      <c r="BA811" s="7"/>
      <c r="BB811" s="7"/>
      <c r="BC811" s="7"/>
      <c r="BT811" s="43"/>
      <c r="BU811" s="43"/>
      <c r="BV811" s="43"/>
      <c r="BW811" s="43"/>
      <c r="BX811" s="43"/>
      <c r="BY811" s="43"/>
      <c r="BZ811" s="43"/>
      <c r="CA811" s="43"/>
    </row>
    <row r="812" spans="1:79" ht="12.75">
      <c r="A812" s="43"/>
      <c r="B812" s="43"/>
      <c r="C812" s="43"/>
      <c r="D812" s="43"/>
      <c r="E812" s="43"/>
      <c r="F812" s="43"/>
      <c r="G812" s="43"/>
      <c r="H812" s="43"/>
      <c r="I812" s="11"/>
      <c r="J812" s="43"/>
      <c r="K812" s="43"/>
      <c r="L812" s="43"/>
      <c r="P812" s="11"/>
      <c r="T812" s="5"/>
      <c r="U812" s="5"/>
      <c r="AG812" s="98"/>
      <c r="AM812" s="7"/>
      <c r="AN812" s="43"/>
      <c r="BA812" s="7"/>
      <c r="BB812" s="7"/>
      <c r="BC812" s="7"/>
      <c r="BT812" s="43"/>
      <c r="BU812" s="43"/>
      <c r="BV812" s="43"/>
      <c r="BW812" s="43"/>
      <c r="BX812" s="43"/>
      <c r="BY812" s="43"/>
      <c r="BZ812" s="43"/>
      <c r="CA812" s="43"/>
    </row>
    <row r="813" spans="1:79" ht="12.75">
      <c r="A813" s="43"/>
      <c r="B813" s="43"/>
      <c r="C813" s="43"/>
      <c r="D813" s="43"/>
      <c r="E813" s="43"/>
      <c r="F813" s="43"/>
      <c r="G813" s="43"/>
      <c r="H813" s="43"/>
      <c r="I813" s="11"/>
      <c r="J813" s="43"/>
      <c r="K813" s="43"/>
      <c r="L813" s="43"/>
      <c r="P813" s="11"/>
      <c r="T813" s="5"/>
      <c r="U813" s="5"/>
      <c r="AG813" s="98"/>
      <c r="AM813" s="7"/>
      <c r="AN813" s="43"/>
      <c r="BA813" s="7"/>
      <c r="BB813" s="7"/>
      <c r="BC813" s="7"/>
      <c r="BT813" s="43"/>
      <c r="BU813" s="43"/>
      <c r="BV813" s="43"/>
      <c r="BW813" s="43"/>
      <c r="BX813" s="43"/>
      <c r="BY813" s="43"/>
      <c r="BZ813" s="43"/>
      <c r="CA813" s="43"/>
    </row>
    <row r="814" spans="1:79" ht="12.75">
      <c r="A814" s="43"/>
      <c r="B814" s="43"/>
      <c r="C814" s="43"/>
      <c r="D814" s="43"/>
      <c r="E814" s="43"/>
      <c r="F814" s="43"/>
      <c r="G814" s="43"/>
      <c r="H814" s="43"/>
      <c r="I814" s="11"/>
      <c r="J814" s="43"/>
      <c r="K814" s="43"/>
      <c r="L814" s="43"/>
      <c r="P814" s="11"/>
      <c r="T814" s="5"/>
      <c r="U814" s="5"/>
      <c r="AG814" s="98"/>
      <c r="AM814" s="7"/>
      <c r="AN814" s="43"/>
      <c r="BA814" s="7"/>
      <c r="BB814" s="7"/>
      <c r="BC814" s="7"/>
      <c r="BT814" s="43"/>
      <c r="BU814" s="43"/>
      <c r="BV814" s="43"/>
      <c r="BW814" s="43"/>
      <c r="BX814" s="43"/>
      <c r="BY814" s="43"/>
      <c r="BZ814" s="43"/>
      <c r="CA814" s="43"/>
    </row>
    <row r="815" spans="1:79" ht="12.75">
      <c r="A815" s="43"/>
      <c r="B815" s="43"/>
      <c r="C815" s="43"/>
      <c r="D815" s="43"/>
      <c r="E815" s="43"/>
      <c r="F815" s="43"/>
      <c r="G815" s="43"/>
      <c r="H815" s="43"/>
      <c r="I815" s="11"/>
      <c r="J815" s="43"/>
      <c r="K815" s="43"/>
      <c r="L815" s="43"/>
      <c r="P815" s="11"/>
      <c r="T815" s="5"/>
      <c r="U815" s="5"/>
      <c r="AG815" s="98"/>
      <c r="AM815" s="7"/>
      <c r="AN815" s="43"/>
      <c r="BA815" s="7"/>
      <c r="BB815" s="7"/>
      <c r="BC815" s="7"/>
      <c r="BT815" s="43"/>
      <c r="BU815" s="43"/>
      <c r="BV815" s="43"/>
      <c r="BW815" s="43"/>
      <c r="BX815" s="43"/>
      <c r="BY815" s="43"/>
      <c r="BZ815" s="43"/>
      <c r="CA815" s="43"/>
    </row>
    <row r="816" spans="1:79" ht="12.75">
      <c r="A816" s="43"/>
      <c r="B816" s="43"/>
      <c r="C816" s="43"/>
      <c r="D816" s="43"/>
      <c r="E816" s="43"/>
      <c r="F816" s="43"/>
      <c r="G816" s="43"/>
      <c r="H816" s="43"/>
      <c r="I816" s="11"/>
      <c r="J816" s="43"/>
      <c r="K816" s="43"/>
      <c r="L816" s="43"/>
      <c r="P816" s="11"/>
      <c r="T816" s="5"/>
      <c r="U816" s="5"/>
      <c r="AG816" s="98"/>
      <c r="AM816" s="7"/>
      <c r="AN816" s="43"/>
      <c r="BA816" s="7"/>
      <c r="BB816" s="7"/>
      <c r="BC816" s="7"/>
      <c r="BT816" s="43"/>
      <c r="BU816" s="43"/>
      <c r="BV816" s="43"/>
      <c r="BW816" s="43"/>
      <c r="BX816" s="43"/>
      <c r="BY816" s="43"/>
      <c r="BZ816" s="43"/>
      <c r="CA816" s="43"/>
    </row>
    <row r="817" spans="1:79" ht="12.75">
      <c r="A817" s="43"/>
      <c r="B817" s="43"/>
      <c r="C817" s="43"/>
      <c r="D817" s="43"/>
      <c r="E817" s="43"/>
      <c r="F817" s="43"/>
      <c r="G817" s="43"/>
      <c r="H817" s="43"/>
      <c r="I817" s="11"/>
      <c r="J817" s="43"/>
      <c r="K817" s="43"/>
      <c r="L817" s="43"/>
      <c r="P817" s="11"/>
      <c r="T817" s="5"/>
      <c r="U817" s="5"/>
      <c r="AG817" s="98"/>
      <c r="AM817" s="7"/>
      <c r="AN817" s="43"/>
      <c r="BA817" s="7"/>
      <c r="BB817" s="7"/>
      <c r="BC817" s="7"/>
      <c r="BT817" s="43"/>
      <c r="BU817" s="43"/>
      <c r="BV817" s="43"/>
      <c r="BW817" s="43"/>
      <c r="BX817" s="43"/>
      <c r="BY817" s="43"/>
      <c r="BZ817" s="43"/>
      <c r="CA817" s="43"/>
    </row>
    <row r="818" spans="1:79" ht="12.75">
      <c r="A818" s="43"/>
      <c r="B818" s="43"/>
      <c r="C818" s="43"/>
      <c r="D818" s="43"/>
      <c r="E818" s="43"/>
      <c r="F818" s="43"/>
      <c r="G818" s="43"/>
      <c r="H818" s="43"/>
      <c r="I818" s="11"/>
      <c r="J818" s="43"/>
      <c r="K818" s="43"/>
      <c r="L818" s="43"/>
      <c r="P818" s="11"/>
      <c r="T818" s="5"/>
      <c r="U818" s="5"/>
      <c r="AG818" s="98"/>
      <c r="AM818" s="7"/>
      <c r="AN818" s="43"/>
      <c r="BA818" s="7"/>
      <c r="BB818" s="7"/>
      <c r="BC818" s="7"/>
      <c r="BT818" s="43"/>
      <c r="BU818" s="43"/>
      <c r="BV818" s="43"/>
      <c r="BW818" s="43"/>
      <c r="BX818" s="43"/>
      <c r="BY818" s="43"/>
      <c r="BZ818" s="43"/>
      <c r="CA818" s="43"/>
    </row>
    <row r="819" spans="1:79" ht="12.75">
      <c r="A819" s="43"/>
      <c r="B819" s="43"/>
      <c r="C819" s="43"/>
      <c r="D819" s="43"/>
      <c r="E819" s="43"/>
      <c r="F819" s="43"/>
      <c r="G819" s="43"/>
      <c r="H819" s="43"/>
      <c r="I819" s="11"/>
      <c r="J819" s="43"/>
      <c r="K819" s="43"/>
      <c r="L819" s="43"/>
      <c r="P819" s="11"/>
      <c r="T819" s="5"/>
      <c r="U819" s="5"/>
      <c r="AG819" s="98"/>
      <c r="AM819" s="7"/>
      <c r="AN819" s="43"/>
      <c r="BA819" s="7"/>
      <c r="BB819" s="7"/>
      <c r="BC819" s="7"/>
      <c r="BT819" s="43"/>
      <c r="BU819" s="43"/>
      <c r="BV819" s="43"/>
      <c r="BW819" s="43"/>
      <c r="BX819" s="43"/>
      <c r="BY819" s="43"/>
      <c r="BZ819" s="43"/>
      <c r="CA819" s="43"/>
    </row>
    <row r="820" spans="1:79" ht="12.75">
      <c r="A820" s="43"/>
      <c r="B820" s="43"/>
      <c r="C820" s="43"/>
      <c r="D820" s="43"/>
      <c r="E820" s="43"/>
      <c r="F820" s="43"/>
      <c r="G820" s="43"/>
      <c r="H820" s="43"/>
      <c r="I820" s="11"/>
      <c r="J820" s="43"/>
      <c r="K820" s="43"/>
      <c r="L820" s="43"/>
      <c r="P820" s="11"/>
      <c r="T820" s="5"/>
      <c r="U820" s="5"/>
      <c r="AG820" s="98"/>
      <c r="AM820" s="7"/>
      <c r="AN820" s="43"/>
      <c r="BA820" s="7"/>
      <c r="BB820" s="7"/>
      <c r="BC820" s="7"/>
      <c r="BT820" s="43"/>
      <c r="BU820" s="43"/>
      <c r="BV820" s="43"/>
      <c r="BW820" s="43"/>
      <c r="BX820" s="43"/>
      <c r="BY820" s="43"/>
      <c r="BZ820" s="43"/>
      <c r="CA820" s="43"/>
    </row>
    <row r="821" spans="1:79" ht="12.75">
      <c r="A821" s="43"/>
      <c r="B821" s="43"/>
      <c r="C821" s="43"/>
      <c r="D821" s="43"/>
      <c r="E821" s="43"/>
      <c r="F821" s="43"/>
      <c r="G821" s="43"/>
      <c r="H821" s="43"/>
      <c r="I821" s="11"/>
      <c r="J821" s="43"/>
      <c r="K821" s="43"/>
      <c r="L821" s="43"/>
      <c r="P821" s="11"/>
      <c r="T821" s="5"/>
      <c r="U821" s="5"/>
      <c r="AG821" s="98"/>
      <c r="AM821" s="7"/>
      <c r="AN821" s="43"/>
      <c r="BA821" s="7"/>
      <c r="BB821" s="7"/>
      <c r="BC821" s="7"/>
      <c r="BT821" s="43"/>
      <c r="BU821" s="43"/>
      <c r="BV821" s="43"/>
      <c r="BW821" s="43"/>
      <c r="BX821" s="43"/>
      <c r="BY821" s="43"/>
      <c r="BZ821" s="43"/>
      <c r="CA821" s="43"/>
    </row>
    <row r="822" spans="1:79" ht="12.75">
      <c r="A822" s="43"/>
      <c r="B822" s="43"/>
      <c r="C822" s="43"/>
      <c r="D822" s="43"/>
      <c r="E822" s="43"/>
      <c r="F822" s="43"/>
      <c r="G822" s="43"/>
      <c r="H822" s="43"/>
      <c r="I822" s="11"/>
      <c r="J822" s="43"/>
      <c r="K822" s="43"/>
      <c r="L822" s="43"/>
      <c r="P822" s="11"/>
      <c r="T822" s="5"/>
      <c r="U822" s="5"/>
      <c r="AG822" s="98"/>
      <c r="AM822" s="7"/>
      <c r="AN822" s="43"/>
      <c r="BA822" s="7"/>
      <c r="BB822" s="7"/>
      <c r="BC822" s="7"/>
      <c r="BT822" s="43"/>
      <c r="BU822" s="43"/>
      <c r="BV822" s="43"/>
      <c r="BW822" s="43"/>
      <c r="BX822" s="43"/>
      <c r="BY822" s="43"/>
      <c r="BZ822" s="43"/>
      <c r="CA822" s="43"/>
    </row>
    <row r="823" spans="1:79" ht="12.75">
      <c r="A823" s="43"/>
      <c r="B823" s="43"/>
      <c r="C823" s="43"/>
      <c r="D823" s="43"/>
      <c r="E823" s="43"/>
      <c r="F823" s="43"/>
      <c r="G823" s="43"/>
      <c r="H823" s="43"/>
      <c r="I823" s="11"/>
      <c r="J823" s="43"/>
      <c r="K823" s="43"/>
      <c r="L823" s="43"/>
      <c r="P823" s="11"/>
      <c r="T823" s="5"/>
      <c r="U823" s="5"/>
      <c r="AG823" s="98"/>
      <c r="AM823" s="7"/>
      <c r="AN823" s="43"/>
      <c r="BA823" s="7"/>
      <c r="BB823" s="7"/>
      <c r="BC823" s="7"/>
      <c r="BT823" s="43"/>
      <c r="BU823" s="43"/>
      <c r="BV823" s="43"/>
      <c r="BW823" s="43"/>
      <c r="BX823" s="43"/>
      <c r="BY823" s="43"/>
      <c r="BZ823" s="43"/>
      <c r="CA823" s="43"/>
    </row>
    <row r="824" spans="1:79" ht="12.75">
      <c r="A824" s="43"/>
      <c r="B824" s="43"/>
      <c r="C824" s="43"/>
      <c r="D824" s="43"/>
      <c r="E824" s="43"/>
      <c r="F824" s="43"/>
      <c r="G824" s="43"/>
      <c r="H824" s="43"/>
      <c r="I824" s="11"/>
      <c r="J824" s="43"/>
      <c r="K824" s="43"/>
      <c r="L824" s="43"/>
      <c r="P824" s="11"/>
      <c r="T824" s="5"/>
      <c r="U824" s="5"/>
      <c r="AG824" s="98"/>
      <c r="AM824" s="7"/>
      <c r="AN824" s="43"/>
      <c r="BA824" s="7"/>
      <c r="BB824" s="7"/>
      <c r="BC824" s="7"/>
      <c r="BT824" s="43"/>
      <c r="BU824" s="43"/>
      <c r="BV824" s="43"/>
      <c r="BW824" s="43"/>
      <c r="BX824" s="43"/>
      <c r="BY824" s="43"/>
      <c r="BZ824" s="43"/>
      <c r="CA824" s="43"/>
    </row>
    <row r="825" spans="1:79" ht="12.75">
      <c r="A825" s="43"/>
      <c r="B825" s="43"/>
      <c r="C825" s="43"/>
      <c r="D825" s="43"/>
      <c r="E825" s="43"/>
      <c r="F825" s="43"/>
      <c r="G825" s="43"/>
      <c r="H825" s="43"/>
      <c r="I825" s="11"/>
      <c r="J825" s="43"/>
      <c r="K825" s="43"/>
      <c r="L825" s="43"/>
      <c r="P825" s="11"/>
      <c r="T825" s="5"/>
      <c r="U825" s="5"/>
      <c r="AG825" s="98"/>
      <c r="AM825" s="7"/>
      <c r="AN825" s="43"/>
      <c r="BA825" s="7"/>
      <c r="BB825" s="7"/>
      <c r="BC825" s="7"/>
      <c r="BT825" s="43"/>
      <c r="BU825" s="43"/>
      <c r="BV825" s="43"/>
      <c r="BW825" s="43"/>
      <c r="BX825" s="43"/>
      <c r="BY825" s="43"/>
      <c r="BZ825" s="43"/>
      <c r="CA825" s="43"/>
    </row>
    <row r="826" spans="1:79" ht="12.75">
      <c r="A826" s="43"/>
      <c r="B826" s="43"/>
      <c r="C826" s="43"/>
      <c r="D826" s="43"/>
      <c r="E826" s="43"/>
      <c r="F826" s="43"/>
      <c r="G826" s="43"/>
      <c r="H826" s="43"/>
      <c r="I826" s="11"/>
      <c r="J826" s="43"/>
      <c r="K826" s="43"/>
      <c r="L826" s="43"/>
      <c r="P826" s="11"/>
      <c r="T826" s="5"/>
      <c r="U826" s="5"/>
      <c r="AG826" s="98"/>
      <c r="AM826" s="7"/>
      <c r="AN826" s="43"/>
      <c r="BA826" s="7"/>
      <c r="BB826" s="7"/>
      <c r="BC826" s="7"/>
      <c r="BT826" s="43"/>
      <c r="BU826" s="43"/>
      <c r="BV826" s="43"/>
      <c r="BW826" s="43"/>
      <c r="BX826" s="43"/>
      <c r="BY826" s="43"/>
      <c r="BZ826" s="43"/>
      <c r="CA826" s="43"/>
    </row>
    <row r="827" spans="1:79" ht="12.75">
      <c r="A827" s="43"/>
      <c r="B827" s="43"/>
      <c r="C827" s="43"/>
      <c r="D827" s="43"/>
      <c r="E827" s="43"/>
      <c r="F827" s="43"/>
      <c r="G827" s="43"/>
      <c r="H827" s="43"/>
      <c r="I827" s="11"/>
      <c r="J827" s="43"/>
      <c r="K827" s="43"/>
      <c r="L827" s="43"/>
      <c r="P827" s="11"/>
      <c r="T827" s="5"/>
      <c r="U827" s="5"/>
      <c r="AG827" s="98"/>
      <c r="AM827" s="7"/>
      <c r="AN827" s="43"/>
      <c r="BA827" s="7"/>
      <c r="BB827" s="7"/>
      <c r="BC827" s="7"/>
      <c r="BT827" s="43"/>
      <c r="BU827" s="43"/>
      <c r="BV827" s="43"/>
      <c r="BW827" s="43"/>
      <c r="BX827" s="43"/>
      <c r="BY827" s="43"/>
      <c r="BZ827" s="43"/>
      <c r="CA827" s="43"/>
    </row>
    <row r="828" spans="1:79" ht="12.75">
      <c r="A828" s="43"/>
      <c r="B828" s="43"/>
      <c r="C828" s="43"/>
      <c r="D828" s="43"/>
      <c r="E828" s="43"/>
      <c r="F828" s="43"/>
      <c r="G828" s="43"/>
      <c r="H828" s="43"/>
      <c r="I828" s="11"/>
      <c r="J828" s="43"/>
      <c r="K828" s="43"/>
      <c r="L828" s="43"/>
      <c r="P828" s="11"/>
      <c r="T828" s="5"/>
      <c r="U828" s="5"/>
      <c r="AG828" s="98"/>
      <c r="AM828" s="7"/>
      <c r="AN828" s="43"/>
      <c r="BA828" s="7"/>
      <c r="BB828" s="7"/>
      <c r="BC828" s="7"/>
      <c r="BT828" s="43"/>
      <c r="BU828" s="43"/>
      <c r="BV828" s="43"/>
      <c r="BW828" s="43"/>
      <c r="BX828" s="43"/>
      <c r="BY828" s="43"/>
      <c r="BZ828" s="43"/>
      <c r="CA828" s="43"/>
    </row>
    <row r="829" spans="1:79" ht="12.75">
      <c r="A829" s="43"/>
      <c r="B829" s="43"/>
      <c r="C829" s="43"/>
      <c r="D829" s="43"/>
      <c r="E829" s="43"/>
      <c r="F829" s="43"/>
      <c r="G829" s="43"/>
      <c r="H829" s="43"/>
      <c r="I829" s="11"/>
      <c r="J829" s="43"/>
      <c r="K829" s="43"/>
      <c r="L829" s="43"/>
      <c r="P829" s="11"/>
      <c r="T829" s="5"/>
      <c r="U829" s="5"/>
      <c r="AG829" s="98"/>
      <c r="AM829" s="7"/>
      <c r="AN829" s="43"/>
      <c r="BA829" s="7"/>
      <c r="BB829" s="7"/>
      <c r="BC829" s="7"/>
      <c r="BT829" s="43"/>
      <c r="BU829" s="43"/>
      <c r="BV829" s="43"/>
      <c r="BW829" s="43"/>
      <c r="BX829" s="43"/>
      <c r="BY829" s="43"/>
      <c r="BZ829" s="43"/>
      <c r="CA829" s="43"/>
    </row>
    <row r="830" spans="1:79" ht="12.75">
      <c r="A830" s="43"/>
      <c r="B830" s="43"/>
      <c r="C830" s="43"/>
      <c r="D830" s="43"/>
      <c r="E830" s="43"/>
      <c r="F830" s="43"/>
      <c r="G830" s="43"/>
      <c r="H830" s="43"/>
      <c r="I830" s="11"/>
      <c r="J830" s="43"/>
      <c r="K830" s="43"/>
      <c r="L830" s="43"/>
      <c r="P830" s="11"/>
      <c r="T830" s="5"/>
      <c r="U830" s="5"/>
      <c r="AG830" s="98"/>
      <c r="AM830" s="7"/>
      <c r="AN830" s="43"/>
      <c r="BA830" s="7"/>
      <c r="BB830" s="7"/>
      <c r="BC830" s="7"/>
      <c r="BT830" s="43"/>
      <c r="BU830" s="43"/>
      <c r="BV830" s="43"/>
      <c r="BW830" s="43"/>
      <c r="BX830" s="43"/>
      <c r="BY830" s="43"/>
      <c r="BZ830" s="43"/>
      <c r="CA830" s="43"/>
    </row>
    <row r="831" spans="1:79" ht="12.75">
      <c r="A831" s="43"/>
      <c r="B831" s="43"/>
      <c r="C831" s="43"/>
      <c r="D831" s="43"/>
      <c r="E831" s="43"/>
      <c r="F831" s="43"/>
      <c r="G831" s="43"/>
      <c r="H831" s="43"/>
      <c r="I831" s="11"/>
      <c r="J831" s="43"/>
      <c r="K831" s="43"/>
      <c r="L831" s="43"/>
      <c r="P831" s="11"/>
      <c r="T831" s="5"/>
      <c r="U831" s="5"/>
      <c r="AG831" s="98"/>
      <c r="AM831" s="7"/>
      <c r="AN831" s="43"/>
      <c r="BA831" s="7"/>
      <c r="BB831" s="7"/>
      <c r="BC831" s="7"/>
      <c r="BT831" s="43"/>
      <c r="BU831" s="43"/>
      <c r="BV831" s="43"/>
      <c r="BW831" s="43"/>
      <c r="BX831" s="43"/>
      <c r="BY831" s="43"/>
      <c r="BZ831" s="43"/>
      <c r="CA831" s="43"/>
    </row>
    <row r="832" spans="1:79" ht="12.75">
      <c r="A832" s="43"/>
      <c r="B832" s="43"/>
      <c r="C832" s="43"/>
      <c r="D832" s="43"/>
      <c r="E832" s="43"/>
      <c r="F832" s="43"/>
      <c r="G832" s="43"/>
      <c r="H832" s="43"/>
      <c r="I832" s="11"/>
      <c r="J832" s="43"/>
      <c r="K832" s="43"/>
      <c r="L832" s="43"/>
      <c r="P832" s="11"/>
      <c r="T832" s="5"/>
      <c r="U832" s="5"/>
      <c r="AG832" s="98"/>
      <c r="AM832" s="7"/>
      <c r="AN832" s="43"/>
      <c r="BA832" s="7"/>
      <c r="BB832" s="7"/>
      <c r="BC832" s="7"/>
      <c r="BT832" s="43"/>
      <c r="BU832" s="43"/>
      <c r="BV832" s="43"/>
      <c r="BW832" s="43"/>
      <c r="BX832" s="43"/>
      <c r="BY832" s="43"/>
      <c r="BZ832" s="43"/>
      <c r="CA832" s="43"/>
    </row>
    <row r="833" spans="1:79" ht="12.75">
      <c r="A833" s="43"/>
      <c r="B833" s="43"/>
      <c r="C833" s="43"/>
      <c r="D833" s="43"/>
      <c r="E833" s="43"/>
      <c r="F833" s="43"/>
      <c r="G833" s="43"/>
      <c r="H833" s="43"/>
      <c r="I833" s="11"/>
      <c r="J833" s="43"/>
      <c r="K833" s="43"/>
      <c r="L833" s="43"/>
      <c r="P833" s="11"/>
      <c r="T833" s="5"/>
      <c r="U833" s="5"/>
      <c r="AG833" s="98"/>
      <c r="AM833" s="7"/>
      <c r="AN833" s="43"/>
      <c r="BA833" s="7"/>
      <c r="BB833" s="7"/>
      <c r="BC833" s="7"/>
      <c r="BT833" s="43"/>
      <c r="BU833" s="43"/>
      <c r="BV833" s="43"/>
      <c r="BW833" s="43"/>
      <c r="BX833" s="43"/>
      <c r="BY833" s="43"/>
      <c r="BZ833" s="43"/>
      <c r="CA833" s="43"/>
    </row>
    <row r="834" spans="1:79" ht="12.75">
      <c r="A834" s="43"/>
      <c r="B834" s="43"/>
      <c r="C834" s="43"/>
      <c r="D834" s="43"/>
      <c r="E834" s="43"/>
      <c r="F834" s="43"/>
      <c r="G834" s="43"/>
      <c r="H834" s="43"/>
      <c r="I834" s="11"/>
      <c r="J834" s="43"/>
      <c r="K834" s="43"/>
      <c r="L834" s="43"/>
      <c r="P834" s="11"/>
      <c r="T834" s="5"/>
      <c r="U834" s="5"/>
      <c r="AG834" s="98"/>
      <c r="AM834" s="7"/>
      <c r="AN834" s="43"/>
      <c r="BA834" s="7"/>
      <c r="BB834" s="7"/>
      <c r="BC834" s="7"/>
      <c r="BT834" s="43"/>
      <c r="BU834" s="43"/>
      <c r="BV834" s="43"/>
      <c r="BW834" s="43"/>
      <c r="BX834" s="43"/>
      <c r="BY834" s="43"/>
      <c r="BZ834" s="43"/>
      <c r="CA834" s="43"/>
    </row>
    <row r="835" spans="1:79" ht="12.75">
      <c r="A835" s="43"/>
      <c r="B835" s="43"/>
      <c r="C835" s="43"/>
      <c r="D835" s="43"/>
      <c r="E835" s="43"/>
      <c r="F835" s="43"/>
      <c r="G835" s="43"/>
      <c r="H835" s="43"/>
      <c r="I835" s="11"/>
      <c r="J835" s="43"/>
      <c r="K835" s="43"/>
      <c r="L835" s="43"/>
      <c r="P835" s="11"/>
      <c r="T835" s="5"/>
      <c r="U835" s="5"/>
      <c r="AG835" s="98"/>
      <c r="AM835" s="7"/>
      <c r="AN835" s="43"/>
      <c r="BA835" s="7"/>
      <c r="BB835" s="7"/>
      <c r="BC835" s="7"/>
      <c r="BT835" s="43"/>
      <c r="BU835" s="43"/>
      <c r="BV835" s="43"/>
      <c r="BW835" s="43"/>
      <c r="BX835" s="43"/>
      <c r="BY835" s="43"/>
      <c r="BZ835" s="43"/>
      <c r="CA835" s="43"/>
    </row>
    <row r="836" spans="1:79" ht="12.75">
      <c r="A836" s="43"/>
      <c r="B836" s="43"/>
      <c r="C836" s="43"/>
      <c r="D836" s="43"/>
      <c r="E836" s="43"/>
      <c r="F836" s="43"/>
      <c r="G836" s="43"/>
      <c r="H836" s="43"/>
      <c r="I836" s="11"/>
      <c r="J836" s="43"/>
      <c r="K836" s="43"/>
      <c r="L836" s="43"/>
      <c r="P836" s="11"/>
      <c r="T836" s="5"/>
      <c r="U836" s="5"/>
      <c r="AG836" s="98"/>
      <c r="AM836" s="7"/>
      <c r="AN836" s="43"/>
      <c r="BA836" s="7"/>
      <c r="BB836" s="7"/>
      <c r="BC836" s="7"/>
      <c r="BT836" s="43"/>
      <c r="BU836" s="43"/>
      <c r="BV836" s="43"/>
      <c r="BW836" s="43"/>
      <c r="BX836" s="43"/>
      <c r="BY836" s="43"/>
      <c r="BZ836" s="43"/>
      <c r="CA836" s="43"/>
    </row>
    <row r="837" spans="1:79" ht="12.75">
      <c r="A837" s="43"/>
      <c r="B837" s="43"/>
      <c r="C837" s="43"/>
      <c r="D837" s="43"/>
      <c r="E837" s="43"/>
      <c r="F837" s="43"/>
      <c r="G837" s="43"/>
      <c r="H837" s="43"/>
      <c r="I837" s="11"/>
      <c r="J837" s="43"/>
      <c r="K837" s="43"/>
      <c r="L837" s="43"/>
      <c r="P837" s="11"/>
      <c r="T837" s="5"/>
      <c r="U837" s="5"/>
      <c r="AG837" s="98"/>
      <c r="AM837" s="7"/>
      <c r="AN837" s="43"/>
      <c r="BA837" s="7"/>
      <c r="BB837" s="7"/>
      <c r="BC837" s="7"/>
      <c r="BT837" s="43"/>
      <c r="BU837" s="43"/>
      <c r="BV837" s="43"/>
      <c r="BW837" s="43"/>
      <c r="BX837" s="43"/>
      <c r="BY837" s="43"/>
      <c r="BZ837" s="43"/>
      <c r="CA837" s="43"/>
    </row>
    <row r="838" spans="1:79" ht="12.75">
      <c r="A838" s="43"/>
      <c r="B838" s="43"/>
      <c r="C838" s="43"/>
      <c r="D838" s="43"/>
      <c r="E838" s="43"/>
      <c r="F838" s="43"/>
      <c r="G838" s="43"/>
      <c r="H838" s="43"/>
      <c r="I838" s="11"/>
      <c r="J838" s="43"/>
      <c r="K838" s="43"/>
      <c r="L838" s="43"/>
      <c r="P838" s="11"/>
      <c r="T838" s="5"/>
      <c r="U838" s="5"/>
      <c r="AG838" s="98"/>
      <c r="AM838" s="7"/>
      <c r="AN838" s="43"/>
      <c r="BA838" s="7"/>
      <c r="BB838" s="7"/>
      <c r="BC838" s="7"/>
      <c r="BT838" s="43"/>
      <c r="BU838" s="43"/>
      <c r="BV838" s="43"/>
      <c r="BW838" s="43"/>
      <c r="BX838" s="43"/>
      <c r="BY838" s="43"/>
      <c r="BZ838" s="43"/>
      <c r="CA838" s="43"/>
    </row>
    <row r="839" spans="1:79" ht="12.75">
      <c r="A839" s="43"/>
      <c r="B839" s="43"/>
      <c r="C839" s="43"/>
      <c r="D839" s="43"/>
      <c r="E839" s="43"/>
      <c r="F839" s="43"/>
      <c r="G839" s="43"/>
      <c r="H839" s="43"/>
      <c r="I839" s="11"/>
      <c r="J839" s="43"/>
      <c r="K839" s="43"/>
      <c r="L839" s="43"/>
      <c r="P839" s="11"/>
      <c r="T839" s="5"/>
      <c r="U839" s="5"/>
      <c r="AG839" s="98"/>
      <c r="AM839" s="7"/>
      <c r="AN839" s="43"/>
      <c r="BA839" s="7"/>
      <c r="BB839" s="7"/>
      <c r="BC839" s="7"/>
      <c r="BT839" s="43"/>
      <c r="BU839" s="43"/>
      <c r="BV839" s="43"/>
      <c r="BW839" s="43"/>
      <c r="BX839" s="43"/>
      <c r="BY839" s="43"/>
      <c r="BZ839" s="43"/>
      <c r="CA839" s="43"/>
    </row>
    <row r="840" spans="1:79" ht="12.75">
      <c r="A840" s="43"/>
      <c r="B840" s="43"/>
      <c r="C840" s="43"/>
      <c r="D840" s="43"/>
      <c r="E840" s="43"/>
      <c r="F840" s="43"/>
      <c r="G840" s="43"/>
      <c r="H840" s="43"/>
      <c r="I840" s="11"/>
      <c r="J840" s="43"/>
      <c r="K840" s="43"/>
      <c r="L840" s="43"/>
      <c r="P840" s="11"/>
      <c r="T840" s="5"/>
      <c r="U840" s="5"/>
      <c r="AG840" s="98"/>
      <c r="AM840" s="7"/>
      <c r="AN840" s="43"/>
      <c r="BA840" s="7"/>
      <c r="BB840" s="7"/>
      <c r="BC840" s="7"/>
      <c r="BT840" s="43"/>
      <c r="BU840" s="43"/>
      <c r="BV840" s="43"/>
      <c r="BW840" s="43"/>
      <c r="BX840" s="43"/>
      <c r="BY840" s="43"/>
      <c r="BZ840" s="43"/>
      <c r="CA840" s="43"/>
    </row>
    <row r="841" spans="1:79" ht="12.75">
      <c r="A841" s="43"/>
      <c r="B841" s="43"/>
      <c r="C841" s="43"/>
      <c r="D841" s="43"/>
      <c r="E841" s="43"/>
      <c r="F841" s="43"/>
      <c r="G841" s="43"/>
      <c r="H841" s="43"/>
      <c r="I841" s="11"/>
      <c r="J841" s="43"/>
      <c r="K841" s="43"/>
      <c r="L841" s="43"/>
      <c r="P841" s="11"/>
      <c r="T841" s="5"/>
      <c r="U841" s="5"/>
      <c r="AG841" s="98"/>
      <c r="AM841" s="7"/>
      <c r="AN841" s="43"/>
      <c r="BA841" s="7"/>
      <c r="BB841" s="7"/>
      <c r="BC841" s="7"/>
      <c r="BT841" s="43"/>
      <c r="BU841" s="43"/>
      <c r="BV841" s="43"/>
      <c r="BW841" s="43"/>
      <c r="BX841" s="43"/>
      <c r="BY841" s="43"/>
      <c r="BZ841" s="43"/>
      <c r="CA841" s="43"/>
    </row>
    <row r="842" spans="1:79" ht="12.75">
      <c r="A842" s="43"/>
      <c r="B842" s="43"/>
      <c r="C842" s="43"/>
      <c r="D842" s="43"/>
      <c r="E842" s="43"/>
      <c r="F842" s="43"/>
      <c r="G842" s="43"/>
      <c r="H842" s="43"/>
      <c r="I842" s="11"/>
      <c r="J842" s="43"/>
      <c r="K842" s="43"/>
      <c r="L842" s="43"/>
      <c r="P842" s="11"/>
      <c r="T842" s="5"/>
      <c r="U842" s="5"/>
      <c r="AG842" s="98"/>
      <c r="AM842" s="7"/>
      <c r="AN842" s="43"/>
      <c r="BA842" s="7"/>
      <c r="BB842" s="7"/>
      <c r="BC842" s="7"/>
      <c r="BT842" s="43"/>
      <c r="BU842" s="43"/>
      <c r="BV842" s="43"/>
      <c r="BW842" s="43"/>
      <c r="BX842" s="43"/>
      <c r="BY842" s="43"/>
      <c r="BZ842" s="43"/>
      <c r="CA842" s="43"/>
    </row>
    <row r="843" spans="1:79" ht="12.75">
      <c r="A843" s="43"/>
      <c r="B843" s="43"/>
      <c r="C843" s="43"/>
      <c r="D843" s="43"/>
      <c r="E843" s="43"/>
      <c r="F843" s="43"/>
      <c r="G843" s="43"/>
      <c r="H843" s="43"/>
      <c r="I843" s="11"/>
      <c r="J843" s="43"/>
      <c r="K843" s="43"/>
      <c r="L843" s="43"/>
      <c r="P843" s="11"/>
      <c r="T843" s="5"/>
      <c r="U843" s="5"/>
      <c r="AG843" s="98"/>
      <c r="AM843" s="7"/>
      <c r="AN843" s="43"/>
      <c r="BA843" s="7"/>
      <c r="BB843" s="7"/>
      <c r="BC843" s="7"/>
      <c r="BT843" s="43"/>
      <c r="BU843" s="43"/>
      <c r="BV843" s="43"/>
      <c r="BW843" s="43"/>
      <c r="BX843" s="43"/>
      <c r="BY843" s="43"/>
      <c r="BZ843" s="43"/>
      <c r="CA843" s="43"/>
    </row>
    <row r="844" spans="1:79" ht="12.75">
      <c r="A844" s="43"/>
      <c r="B844" s="43"/>
      <c r="C844" s="43"/>
      <c r="D844" s="43"/>
      <c r="E844" s="43"/>
      <c r="F844" s="43"/>
      <c r="G844" s="43"/>
      <c r="H844" s="43"/>
      <c r="I844" s="11"/>
      <c r="J844" s="43"/>
      <c r="K844" s="43"/>
      <c r="L844" s="43"/>
      <c r="P844" s="11"/>
      <c r="T844" s="5"/>
      <c r="U844" s="5"/>
      <c r="AG844" s="98"/>
      <c r="AM844" s="7"/>
      <c r="AN844" s="43"/>
      <c r="BA844" s="7"/>
      <c r="BB844" s="7"/>
      <c r="BC844" s="7"/>
      <c r="BT844" s="43"/>
      <c r="BU844" s="43"/>
      <c r="BV844" s="43"/>
      <c r="BW844" s="43"/>
      <c r="BX844" s="43"/>
      <c r="BY844" s="43"/>
      <c r="BZ844" s="43"/>
      <c r="CA844" s="43"/>
    </row>
    <row r="845" spans="1:79" ht="12.75">
      <c r="A845" s="43"/>
      <c r="B845" s="43"/>
      <c r="C845" s="43"/>
      <c r="D845" s="43"/>
      <c r="E845" s="43"/>
      <c r="F845" s="43"/>
      <c r="G845" s="43"/>
      <c r="H845" s="43"/>
      <c r="I845" s="11"/>
      <c r="J845" s="43"/>
      <c r="K845" s="43"/>
      <c r="L845" s="43"/>
      <c r="P845" s="11"/>
      <c r="T845" s="5"/>
      <c r="U845" s="5"/>
      <c r="AG845" s="98"/>
      <c r="AM845" s="7"/>
      <c r="AN845" s="43"/>
      <c r="BA845" s="7"/>
      <c r="BB845" s="7"/>
      <c r="BC845" s="7"/>
      <c r="BT845" s="43"/>
      <c r="BU845" s="43"/>
      <c r="BV845" s="43"/>
      <c r="BW845" s="43"/>
      <c r="BX845" s="43"/>
      <c r="BY845" s="43"/>
      <c r="BZ845" s="43"/>
      <c r="CA845" s="43"/>
    </row>
    <row r="846" spans="1:79" ht="12.75">
      <c r="A846" s="43"/>
      <c r="B846" s="43"/>
      <c r="C846" s="43"/>
      <c r="D846" s="43"/>
      <c r="E846" s="43"/>
      <c r="F846" s="43"/>
      <c r="G846" s="43"/>
      <c r="H846" s="43"/>
      <c r="I846" s="11"/>
      <c r="J846" s="43"/>
      <c r="K846" s="43"/>
      <c r="L846" s="43"/>
      <c r="P846" s="11"/>
      <c r="T846" s="5"/>
      <c r="U846" s="5"/>
      <c r="AG846" s="98"/>
      <c r="AM846" s="7"/>
      <c r="AN846" s="43"/>
      <c r="BA846" s="7"/>
      <c r="BB846" s="7"/>
      <c r="BC846" s="7"/>
      <c r="BT846" s="43"/>
      <c r="BU846" s="43"/>
      <c r="BV846" s="43"/>
      <c r="BW846" s="43"/>
      <c r="BX846" s="43"/>
      <c r="BY846" s="43"/>
      <c r="BZ846" s="43"/>
      <c r="CA846" s="43"/>
    </row>
    <row r="847" spans="1:79" ht="12.75">
      <c r="A847" s="43"/>
      <c r="B847" s="43"/>
      <c r="C847" s="43"/>
      <c r="D847" s="43"/>
      <c r="E847" s="43"/>
      <c r="F847" s="43"/>
      <c r="G847" s="43"/>
      <c r="H847" s="43"/>
      <c r="I847" s="11"/>
      <c r="J847" s="43"/>
      <c r="K847" s="43"/>
      <c r="L847" s="43"/>
      <c r="P847" s="11"/>
      <c r="T847" s="5"/>
      <c r="U847" s="5"/>
      <c r="AG847" s="98"/>
      <c r="AM847" s="7"/>
      <c r="AN847" s="43"/>
      <c r="BA847" s="7"/>
      <c r="BB847" s="7"/>
      <c r="BC847" s="7"/>
      <c r="BT847" s="43"/>
      <c r="BU847" s="43"/>
      <c r="BV847" s="43"/>
      <c r="BW847" s="43"/>
      <c r="BX847" s="43"/>
      <c r="BY847" s="43"/>
      <c r="BZ847" s="43"/>
      <c r="CA847" s="43"/>
    </row>
    <row r="848" spans="1:79" ht="12.75">
      <c r="A848" s="43"/>
      <c r="B848" s="43"/>
      <c r="C848" s="43"/>
      <c r="D848" s="43"/>
      <c r="E848" s="43"/>
      <c r="F848" s="43"/>
      <c r="G848" s="43"/>
      <c r="H848" s="43"/>
      <c r="I848" s="11"/>
      <c r="J848" s="43"/>
      <c r="K848" s="43"/>
      <c r="L848" s="43"/>
      <c r="P848" s="11"/>
      <c r="T848" s="5"/>
      <c r="U848" s="5"/>
      <c r="AG848" s="98"/>
      <c r="AM848" s="7"/>
      <c r="AN848" s="43"/>
      <c r="BA848" s="7"/>
      <c r="BB848" s="7"/>
      <c r="BC848" s="7"/>
      <c r="BT848" s="43"/>
      <c r="BU848" s="43"/>
      <c r="BV848" s="43"/>
      <c r="BW848" s="43"/>
      <c r="BX848" s="43"/>
      <c r="BY848" s="43"/>
      <c r="BZ848" s="43"/>
      <c r="CA848" s="43"/>
    </row>
    <row r="849" spans="1:79" ht="12.75">
      <c r="A849" s="43"/>
      <c r="B849" s="43"/>
      <c r="C849" s="43"/>
      <c r="D849" s="43"/>
      <c r="E849" s="43"/>
      <c r="F849" s="43"/>
      <c r="G849" s="43"/>
      <c r="H849" s="43"/>
      <c r="I849" s="11"/>
      <c r="J849" s="43"/>
      <c r="K849" s="43"/>
      <c r="L849" s="43"/>
      <c r="P849" s="11"/>
      <c r="T849" s="5"/>
      <c r="U849" s="5"/>
      <c r="AG849" s="98"/>
      <c r="AM849" s="7"/>
      <c r="AN849" s="43"/>
      <c r="BA849" s="7"/>
      <c r="BB849" s="7"/>
      <c r="BC849" s="7"/>
      <c r="BT849" s="43"/>
      <c r="BU849" s="43"/>
      <c r="BV849" s="43"/>
      <c r="BW849" s="43"/>
      <c r="BX849" s="43"/>
      <c r="BY849" s="43"/>
      <c r="BZ849" s="43"/>
      <c r="CA849" s="43"/>
    </row>
    <row r="850" spans="1:79" ht="12.75">
      <c r="A850" s="43"/>
      <c r="B850" s="43"/>
      <c r="C850" s="43"/>
      <c r="D850" s="43"/>
      <c r="E850" s="43"/>
      <c r="F850" s="43"/>
      <c r="G850" s="43"/>
      <c r="H850" s="43"/>
      <c r="I850" s="11"/>
      <c r="J850" s="43"/>
      <c r="K850" s="43"/>
      <c r="L850" s="43"/>
      <c r="P850" s="11"/>
      <c r="T850" s="5"/>
      <c r="U850" s="5"/>
      <c r="AG850" s="98"/>
      <c r="AM850" s="7"/>
      <c r="AN850" s="43"/>
      <c r="BA850" s="7"/>
      <c r="BB850" s="7"/>
      <c r="BC850" s="7"/>
      <c r="BT850" s="43"/>
      <c r="BU850" s="43"/>
      <c r="BV850" s="43"/>
      <c r="BW850" s="43"/>
      <c r="BX850" s="43"/>
      <c r="BY850" s="43"/>
      <c r="BZ850" s="43"/>
      <c r="CA850" s="43"/>
    </row>
    <row r="851" spans="1:79" ht="12.75">
      <c r="A851" s="43"/>
      <c r="B851" s="43"/>
      <c r="C851" s="43"/>
      <c r="D851" s="43"/>
      <c r="E851" s="43"/>
      <c r="F851" s="43"/>
      <c r="G851" s="43"/>
      <c r="H851" s="43"/>
      <c r="I851" s="11"/>
      <c r="J851" s="43"/>
      <c r="K851" s="43"/>
      <c r="L851" s="43"/>
      <c r="P851" s="11"/>
      <c r="T851" s="5"/>
      <c r="U851" s="5"/>
      <c r="AG851" s="98"/>
      <c r="AM851" s="7"/>
      <c r="AN851" s="43"/>
      <c r="BA851" s="7"/>
      <c r="BB851" s="7"/>
      <c r="BC851" s="7"/>
      <c r="BT851" s="43"/>
      <c r="BU851" s="43"/>
      <c r="BV851" s="43"/>
      <c r="BW851" s="43"/>
      <c r="BX851" s="43"/>
      <c r="BY851" s="43"/>
      <c r="BZ851" s="43"/>
      <c r="CA851" s="43"/>
    </row>
    <row r="852" spans="1:79" ht="12.75">
      <c r="A852" s="43"/>
      <c r="B852" s="43"/>
      <c r="C852" s="43"/>
      <c r="D852" s="43"/>
      <c r="E852" s="43"/>
      <c r="F852" s="43"/>
      <c r="G852" s="43"/>
      <c r="H852" s="43"/>
      <c r="I852" s="11"/>
      <c r="J852" s="43"/>
      <c r="K852" s="43"/>
      <c r="L852" s="43"/>
      <c r="P852" s="11"/>
      <c r="T852" s="5"/>
      <c r="U852" s="5"/>
      <c r="AG852" s="98"/>
      <c r="AM852" s="7"/>
      <c r="AN852" s="43"/>
      <c r="BA852" s="7"/>
      <c r="BB852" s="7"/>
      <c r="BC852" s="7"/>
      <c r="BT852" s="43"/>
      <c r="BU852" s="43"/>
      <c r="BV852" s="43"/>
      <c r="BW852" s="43"/>
      <c r="BX852" s="43"/>
      <c r="BY852" s="43"/>
      <c r="BZ852" s="43"/>
      <c r="CA852" s="43"/>
    </row>
    <row r="853" spans="1:79" ht="12.75">
      <c r="A853" s="43"/>
      <c r="B853" s="43"/>
      <c r="C853" s="43"/>
      <c r="D853" s="43"/>
      <c r="E853" s="43"/>
      <c r="F853" s="43"/>
      <c r="G853" s="43"/>
      <c r="H853" s="43"/>
      <c r="I853" s="11"/>
      <c r="J853" s="43"/>
      <c r="K853" s="43"/>
      <c r="L853" s="43"/>
      <c r="P853" s="11"/>
      <c r="T853" s="5"/>
      <c r="U853" s="5"/>
      <c r="AG853" s="98"/>
      <c r="AM853" s="7"/>
      <c r="AN853" s="43"/>
      <c r="BA853" s="7"/>
      <c r="BB853" s="7"/>
      <c r="BC853" s="7"/>
      <c r="BT853" s="43"/>
      <c r="BU853" s="43"/>
      <c r="BV853" s="43"/>
      <c r="BW853" s="43"/>
      <c r="BX853" s="43"/>
      <c r="BY853" s="43"/>
      <c r="BZ853" s="43"/>
      <c r="CA853" s="43"/>
    </row>
    <row r="854" spans="1:79" ht="12.75">
      <c r="A854" s="43"/>
      <c r="B854" s="43"/>
      <c r="C854" s="43"/>
      <c r="D854" s="43"/>
      <c r="E854" s="43"/>
      <c r="F854" s="43"/>
      <c r="G854" s="43"/>
      <c r="H854" s="43"/>
      <c r="I854" s="11"/>
      <c r="J854" s="43"/>
      <c r="K854" s="43"/>
      <c r="L854" s="43"/>
      <c r="P854" s="11"/>
      <c r="T854" s="5"/>
      <c r="U854" s="5"/>
      <c r="AG854" s="98"/>
      <c r="AM854" s="7"/>
      <c r="AN854" s="43"/>
      <c r="BA854" s="7"/>
      <c r="BB854" s="7"/>
      <c r="BC854" s="7"/>
      <c r="BT854" s="43"/>
      <c r="BU854" s="43"/>
      <c r="BV854" s="43"/>
      <c r="BW854" s="43"/>
      <c r="BX854" s="43"/>
      <c r="BY854" s="43"/>
      <c r="BZ854" s="43"/>
      <c r="CA854" s="43"/>
    </row>
    <row r="855" spans="1:79" ht="12.75">
      <c r="A855" s="43"/>
      <c r="B855" s="43"/>
      <c r="C855" s="43"/>
      <c r="D855" s="43"/>
      <c r="E855" s="43"/>
      <c r="F855" s="43"/>
      <c r="G855" s="43"/>
      <c r="H855" s="43"/>
      <c r="I855" s="11"/>
      <c r="J855" s="43"/>
      <c r="K855" s="43"/>
      <c r="L855" s="43"/>
      <c r="P855" s="11"/>
      <c r="T855" s="5"/>
      <c r="U855" s="5"/>
      <c r="AG855" s="98"/>
      <c r="AM855" s="7"/>
      <c r="AN855" s="43"/>
      <c r="BA855" s="7"/>
      <c r="BB855" s="7"/>
      <c r="BC855" s="7"/>
      <c r="BT855" s="43"/>
      <c r="BU855" s="43"/>
      <c r="BV855" s="43"/>
      <c r="BW855" s="43"/>
      <c r="BX855" s="43"/>
      <c r="BY855" s="43"/>
      <c r="BZ855" s="43"/>
      <c r="CA855" s="43"/>
    </row>
    <row r="856" spans="1:79" ht="12.75">
      <c r="A856" s="43"/>
      <c r="B856" s="43"/>
      <c r="C856" s="43"/>
      <c r="D856" s="43"/>
      <c r="E856" s="43"/>
      <c r="F856" s="43"/>
      <c r="G856" s="43"/>
      <c r="H856" s="43"/>
      <c r="I856" s="11"/>
      <c r="J856" s="43"/>
      <c r="K856" s="43"/>
      <c r="L856" s="43"/>
      <c r="P856" s="11"/>
      <c r="T856" s="5"/>
      <c r="U856" s="5"/>
      <c r="AG856" s="98"/>
      <c r="AM856" s="7"/>
      <c r="AN856" s="43"/>
      <c r="BA856" s="7"/>
      <c r="BB856" s="7"/>
      <c r="BC856" s="7"/>
      <c r="BT856" s="43"/>
      <c r="BU856" s="43"/>
      <c r="BV856" s="43"/>
      <c r="BW856" s="43"/>
      <c r="BX856" s="43"/>
      <c r="BY856" s="43"/>
      <c r="BZ856" s="43"/>
      <c r="CA856" s="43"/>
    </row>
    <row r="857" spans="1:79" ht="12.75">
      <c r="A857" s="43"/>
      <c r="B857" s="43"/>
      <c r="C857" s="43"/>
      <c r="D857" s="43"/>
      <c r="E857" s="43"/>
      <c r="F857" s="43"/>
      <c r="G857" s="43"/>
      <c r="H857" s="43"/>
      <c r="I857" s="11"/>
      <c r="J857" s="43"/>
      <c r="K857" s="43"/>
      <c r="L857" s="43"/>
      <c r="P857" s="11"/>
      <c r="T857" s="5"/>
      <c r="U857" s="5"/>
      <c r="AG857" s="98"/>
      <c r="AM857" s="7"/>
      <c r="AN857" s="43"/>
      <c r="BA857" s="7"/>
      <c r="BB857" s="7"/>
      <c r="BC857" s="7"/>
      <c r="BT857" s="43"/>
      <c r="BU857" s="43"/>
      <c r="BV857" s="43"/>
      <c r="BW857" s="43"/>
      <c r="BX857" s="43"/>
      <c r="BY857" s="43"/>
      <c r="BZ857" s="43"/>
      <c r="CA857" s="43"/>
    </row>
    <row r="858" spans="1:79" ht="12.75">
      <c r="A858" s="43"/>
      <c r="B858" s="43"/>
      <c r="C858" s="43"/>
      <c r="D858" s="43"/>
      <c r="E858" s="43"/>
      <c r="F858" s="43"/>
      <c r="G858" s="43"/>
      <c r="H858" s="43"/>
      <c r="I858" s="11"/>
      <c r="J858" s="43"/>
      <c r="K858" s="43"/>
      <c r="L858" s="43"/>
      <c r="P858" s="11"/>
      <c r="T858" s="5"/>
      <c r="U858" s="5"/>
      <c r="AG858" s="98"/>
      <c r="AM858" s="7"/>
      <c r="AN858" s="43"/>
      <c r="BA858" s="7"/>
      <c r="BB858" s="7"/>
      <c r="BC858" s="7"/>
      <c r="BT858" s="43"/>
      <c r="BU858" s="43"/>
      <c r="BV858" s="43"/>
      <c r="BW858" s="43"/>
      <c r="BX858" s="43"/>
      <c r="BY858" s="43"/>
      <c r="BZ858" s="43"/>
      <c r="CA858" s="43"/>
    </row>
    <row r="859" spans="1:79" ht="12.75">
      <c r="A859" s="43"/>
      <c r="B859" s="43"/>
      <c r="C859" s="43"/>
      <c r="D859" s="43"/>
      <c r="E859" s="43"/>
      <c r="F859" s="43"/>
      <c r="G859" s="43"/>
      <c r="H859" s="43"/>
      <c r="I859" s="11"/>
      <c r="J859" s="43"/>
      <c r="K859" s="43"/>
      <c r="L859" s="43"/>
      <c r="P859" s="11"/>
      <c r="T859" s="5"/>
      <c r="U859" s="5"/>
      <c r="AG859" s="98"/>
      <c r="AM859" s="7"/>
      <c r="AN859" s="43"/>
      <c r="BA859" s="7"/>
      <c r="BB859" s="7"/>
      <c r="BC859" s="7"/>
      <c r="BT859" s="43"/>
      <c r="BU859" s="43"/>
      <c r="BV859" s="43"/>
      <c r="BW859" s="43"/>
      <c r="BX859" s="43"/>
      <c r="BY859" s="43"/>
      <c r="BZ859" s="43"/>
      <c r="CA859" s="43"/>
    </row>
    <row r="860" spans="1:79" ht="12.75">
      <c r="A860" s="43"/>
      <c r="B860" s="43"/>
      <c r="C860" s="43"/>
      <c r="D860" s="43"/>
      <c r="E860" s="43"/>
      <c r="F860" s="43"/>
      <c r="G860" s="43"/>
      <c r="H860" s="43"/>
      <c r="I860" s="11"/>
      <c r="J860" s="43"/>
      <c r="K860" s="43"/>
      <c r="L860" s="43"/>
      <c r="P860" s="11"/>
      <c r="T860" s="5"/>
      <c r="U860" s="5"/>
      <c r="AG860" s="98"/>
      <c r="AM860" s="7"/>
      <c r="AN860" s="43"/>
      <c r="BA860" s="7"/>
      <c r="BB860" s="7"/>
      <c r="BC860" s="7"/>
      <c r="BT860" s="43"/>
      <c r="BU860" s="43"/>
      <c r="BV860" s="43"/>
      <c r="BW860" s="43"/>
      <c r="BX860" s="43"/>
      <c r="BY860" s="43"/>
      <c r="BZ860" s="43"/>
      <c r="CA860" s="43"/>
    </row>
    <row r="861" spans="1:79" ht="12.75">
      <c r="A861" s="43"/>
      <c r="B861" s="43"/>
      <c r="C861" s="43"/>
      <c r="D861" s="43"/>
      <c r="E861" s="43"/>
      <c r="F861" s="43"/>
      <c r="G861" s="43"/>
      <c r="H861" s="43"/>
      <c r="I861" s="11"/>
      <c r="J861" s="43"/>
      <c r="K861" s="43"/>
      <c r="L861" s="43"/>
      <c r="P861" s="11"/>
      <c r="T861" s="5"/>
      <c r="U861" s="5"/>
      <c r="AG861" s="98"/>
      <c r="AM861" s="7"/>
      <c r="AN861" s="43"/>
      <c r="BA861" s="7"/>
      <c r="BB861" s="7"/>
      <c r="BC861" s="7"/>
      <c r="BT861" s="43"/>
      <c r="BU861" s="43"/>
      <c r="BV861" s="43"/>
      <c r="BW861" s="43"/>
      <c r="BX861" s="43"/>
      <c r="BY861" s="43"/>
      <c r="BZ861" s="43"/>
      <c r="CA861" s="43"/>
    </row>
    <row r="862" spans="1:79" ht="12.75">
      <c r="A862" s="43"/>
      <c r="B862" s="43"/>
      <c r="C862" s="43"/>
      <c r="D862" s="43"/>
      <c r="E862" s="43"/>
      <c r="F862" s="43"/>
      <c r="G862" s="43"/>
      <c r="H862" s="43"/>
      <c r="I862" s="11"/>
      <c r="J862" s="43"/>
      <c r="K862" s="43"/>
      <c r="L862" s="43"/>
      <c r="P862" s="11"/>
      <c r="T862" s="5"/>
      <c r="U862" s="5"/>
      <c r="AG862" s="98"/>
      <c r="AM862" s="7"/>
      <c r="AN862" s="43"/>
      <c r="BA862" s="7"/>
      <c r="BB862" s="7"/>
      <c r="BC862" s="7"/>
      <c r="BT862" s="43"/>
      <c r="BU862" s="43"/>
      <c r="BV862" s="43"/>
      <c r="BW862" s="43"/>
      <c r="BX862" s="43"/>
      <c r="BY862" s="43"/>
      <c r="BZ862" s="43"/>
      <c r="CA862" s="43"/>
    </row>
    <row r="863" spans="1:79" ht="12.75">
      <c r="A863" s="43"/>
      <c r="B863" s="43"/>
      <c r="C863" s="43"/>
      <c r="D863" s="43"/>
      <c r="E863" s="43"/>
      <c r="F863" s="43"/>
      <c r="G863" s="43"/>
      <c r="H863" s="43"/>
      <c r="I863" s="11"/>
      <c r="J863" s="43"/>
      <c r="K863" s="43"/>
      <c r="L863" s="43"/>
      <c r="P863" s="11"/>
      <c r="T863" s="5"/>
      <c r="U863" s="5"/>
      <c r="AG863" s="98"/>
      <c r="AM863" s="7"/>
      <c r="AN863" s="43"/>
      <c r="BA863" s="7"/>
      <c r="BB863" s="7"/>
      <c r="BC863" s="7"/>
      <c r="BT863" s="43"/>
      <c r="BU863" s="43"/>
      <c r="BV863" s="43"/>
      <c r="BW863" s="43"/>
      <c r="BX863" s="43"/>
      <c r="BY863" s="43"/>
      <c r="BZ863" s="43"/>
      <c r="CA863" s="43"/>
    </row>
    <row r="864" spans="1:79" ht="12.75">
      <c r="A864" s="43"/>
      <c r="B864" s="43"/>
      <c r="C864" s="43"/>
      <c r="D864" s="43"/>
      <c r="E864" s="43"/>
      <c r="F864" s="43"/>
      <c r="G864" s="43"/>
      <c r="H864" s="43"/>
      <c r="I864" s="11"/>
      <c r="J864" s="43"/>
      <c r="K864" s="43"/>
      <c r="L864" s="43"/>
      <c r="P864" s="11"/>
      <c r="T864" s="5"/>
      <c r="U864" s="5"/>
      <c r="AG864" s="98"/>
      <c r="AM864" s="7"/>
      <c r="AN864" s="43"/>
      <c r="BA864" s="7"/>
      <c r="BB864" s="7"/>
      <c r="BC864" s="7"/>
      <c r="BT864" s="43"/>
      <c r="BU864" s="43"/>
      <c r="BV864" s="43"/>
      <c r="BW864" s="43"/>
      <c r="BX864" s="43"/>
      <c r="BY864" s="43"/>
      <c r="BZ864" s="43"/>
      <c r="CA864" s="43"/>
    </row>
    <row r="865" spans="1:79" ht="12.75">
      <c r="A865" s="43"/>
      <c r="B865" s="43"/>
      <c r="C865" s="43"/>
      <c r="D865" s="43"/>
      <c r="E865" s="43"/>
      <c r="F865" s="43"/>
      <c r="G865" s="43"/>
      <c r="H865" s="43"/>
      <c r="I865" s="11"/>
      <c r="J865" s="43"/>
      <c r="K865" s="43"/>
      <c r="L865" s="43"/>
      <c r="P865" s="11"/>
      <c r="T865" s="5"/>
      <c r="U865" s="5"/>
      <c r="AG865" s="98"/>
      <c r="AM865" s="7"/>
      <c r="AN865" s="43"/>
      <c r="BA865" s="7"/>
      <c r="BB865" s="7"/>
      <c r="BC865" s="7"/>
      <c r="BT865" s="43"/>
      <c r="BU865" s="43"/>
      <c r="BV865" s="43"/>
      <c r="BW865" s="43"/>
      <c r="BX865" s="43"/>
      <c r="BY865" s="43"/>
      <c r="BZ865" s="43"/>
      <c r="CA865" s="43"/>
    </row>
    <row r="866" spans="1:79" ht="12.75">
      <c r="A866" s="43"/>
      <c r="B866" s="43"/>
      <c r="C866" s="43"/>
      <c r="D866" s="43"/>
      <c r="E866" s="43"/>
      <c r="F866" s="43"/>
      <c r="G866" s="43"/>
      <c r="H866" s="43"/>
      <c r="I866" s="11"/>
      <c r="J866" s="43"/>
      <c r="K866" s="43"/>
      <c r="L866" s="43"/>
      <c r="P866" s="11"/>
      <c r="T866" s="5"/>
      <c r="U866" s="5"/>
      <c r="AG866" s="98"/>
      <c r="AM866" s="7"/>
      <c r="AN866" s="43"/>
      <c r="BA866" s="7"/>
      <c r="BB866" s="7"/>
      <c r="BC866" s="7"/>
      <c r="BT866" s="43"/>
      <c r="BU866" s="43"/>
      <c r="BV866" s="43"/>
      <c r="BW866" s="43"/>
      <c r="BX866" s="43"/>
      <c r="BY866" s="43"/>
      <c r="BZ866" s="43"/>
      <c r="CA866" s="43"/>
    </row>
    <row r="867" spans="1:79" ht="12.75">
      <c r="A867" s="43"/>
      <c r="B867" s="43"/>
      <c r="C867" s="43"/>
      <c r="D867" s="43"/>
      <c r="E867" s="43"/>
      <c r="F867" s="43"/>
      <c r="G867" s="43"/>
      <c r="H867" s="43"/>
      <c r="I867" s="11"/>
      <c r="J867" s="43"/>
      <c r="K867" s="43"/>
      <c r="L867" s="43"/>
      <c r="P867" s="11"/>
      <c r="T867" s="5"/>
      <c r="U867" s="5"/>
      <c r="AG867" s="98"/>
      <c r="AM867" s="7"/>
      <c r="AN867" s="43"/>
      <c r="BA867" s="7"/>
      <c r="BB867" s="7"/>
      <c r="BC867" s="7"/>
      <c r="BT867" s="43"/>
      <c r="BU867" s="43"/>
      <c r="BV867" s="43"/>
      <c r="BW867" s="43"/>
      <c r="BX867" s="43"/>
      <c r="BY867" s="43"/>
      <c r="BZ867" s="43"/>
      <c r="CA867" s="43"/>
    </row>
    <row r="868" spans="1:79" ht="12.75">
      <c r="A868" s="43"/>
      <c r="B868" s="43"/>
      <c r="C868" s="43"/>
      <c r="D868" s="43"/>
      <c r="E868" s="43"/>
      <c r="F868" s="43"/>
      <c r="G868" s="43"/>
      <c r="H868" s="43"/>
      <c r="I868" s="11"/>
      <c r="J868" s="43"/>
      <c r="K868" s="43"/>
      <c r="L868" s="43"/>
      <c r="P868" s="11"/>
      <c r="T868" s="5"/>
      <c r="U868" s="5"/>
      <c r="AG868" s="98"/>
      <c r="AM868" s="7"/>
      <c r="AN868" s="43"/>
      <c r="BA868" s="7"/>
      <c r="BB868" s="7"/>
      <c r="BC868" s="7"/>
      <c r="BT868" s="43"/>
      <c r="BU868" s="43"/>
      <c r="BV868" s="43"/>
      <c r="BW868" s="43"/>
      <c r="BX868" s="43"/>
      <c r="BY868" s="43"/>
      <c r="BZ868" s="43"/>
      <c r="CA868" s="43"/>
    </row>
    <row r="869" spans="1:79" ht="12.75">
      <c r="A869" s="43"/>
      <c r="B869" s="43"/>
      <c r="C869" s="43"/>
      <c r="D869" s="43"/>
      <c r="E869" s="43"/>
      <c r="F869" s="43"/>
      <c r="G869" s="43"/>
      <c r="H869" s="43"/>
      <c r="I869" s="11"/>
      <c r="J869" s="43"/>
      <c r="K869" s="43"/>
      <c r="L869" s="43"/>
      <c r="P869" s="11"/>
      <c r="T869" s="5"/>
      <c r="U869" s="5"/>
      <c r="AG869" s="98"/>
      <c r="AM869" s="7"/>
      <c r="AN869" s="43"/>
      <c r="BA869" s="7"/>
      <c r="BB869" s="7"/>
      <c r="BC869" s="7"/>
      <c r="BT869" s="43"/>
      <c r="BU869" s="43"/>
      <c r="BV869" s="43"/>
      <c r="BW869" s="43"/>
      <c r="BX869" s="43"/>
      <c r="BY869" s="43"/>
      <c r="BZ869" s="43"/>
      <c r="CA869" s="43"/>
    </row>
    <row r="870" spans="1:79" ht="12.75">
      <c r="A870" s="43"/>
      <c r="B870" s="43"/>
      <c r="C870" s="43"/>
      <c r="D870" s="43"/>
      <c r="E870" s="43"/>
      <c r="F870" s="43"/>
      <c r="G870" s="43"/>
      <c r="H870" s="43"/>
      <c r="I870" s="11"/>
      <c r="J870" s="43"/>
      <c r="K870" s="43"/>
      <c r="L870" s="43"/>
      <c r="P870" s="11"/>
      <c r="T870" s="5"/>
      <c r="U870" s="5"/>
      <c r="AG870" s="98"/>
      <c r="AM870" s="7"/>
      <c r="AN870" s="43"/>
      <c r="BA870" s="7"/>
      <c r="BB870" s="7"/>
      <c r="BC870" s="7"/>
      <c r="BT870" s="43"/>
      <c r="BU870" s="43"/>
      <c r="BV870" s="43"/>
      <c r="BW870" s="43"/>
      <c r="BX870" s="43"/>
      <c r="BY870" s="43"/>
      <c r="BZ870" s="43"/>
      <c r="CA870" s="43"/>
    </row>
    <row r="871" spans="1:79" ht="12.75">
      <c r="A871" s="43"/>
      <c r="B871" s="43"/>
      <c r="C871" s="43"/>
      <c r="D871" s="43"/>
      <c r="E871" s="43"/>
      <c r="F871" s="43"/>
      <c r="G871" s="43"/>
      <c r="H871" s="43"/>
      <c r="I871" s="11"/>
      <c r="J871" s="43"/>
      <c r="K871" s="43"/>
      <c r="L871" s="43"/>
      <c r="P871" s="11"/>
      <c r="T871" s="5"/>
      <c r="U871" s="5"/>
      <c r="AG871" s="98"/>
      <c r="AM871" s="7"/>
      <c r="AN871" s="43"/>
      <c r="BA871" s="7"/>
      <c r="BB871" s="7"/>
      <c r="BC871" s="7"/>
      <c r="BT871" s="43"/>
      <c r="BU871" s="43"/>
      <c r="BV871" s="43"/>
      <c r="BW871" s="43"/>
      <c r="BX871" s="43"/>
      <c r="BY871" s="43"/>
      <c r="BZ871" s="43"/>
      <c r="CA871" s="43"/>
    </row>
    <row r="872" spans="1:79" ht="12.75">
      <c r="A872" s="43"/>
      <c r="B872" s="43"/>
      <c r="C872" s="43"/>
      <c r="D872" s="43"/>
      <c r="E872" s="43"/>
      <c r="F872" s="43"/>
      <c r="G872" s="43"/>
      <c r="H872" s="43"/>
      <c r="I872" s="11"/>
      <c r="J872" s="43"/>
      <c r="K872" s="43"/>
      <c r="L872" s="43"/>
      <c r="P872" s="11"/>
      <c r="T872" s="5"/>
      <c r="U872" s="5"/>
      <c r="AG872" s="98"/>
      <c r="AM872" s="7"/>
      <c r="AN872" s="43"/>
      <c r="BA872" s="7"/>
      <c r="BB872" s="7"/>
      <c r="BC872" s="7"/>
      <c r="BT872" s="43"/>
      <c r="BU872" s="43"/>
      <c r="BV872" s="43"/>
      <c r="BW872" s="43"/>
      <c r="BX872" s="43"/>
      <c r="BY872" s="43"/>
      <c r="BZ872" s="43"/>
      <c r="CA872" s="43"/>
    </row>
    <row r="873" spans="1:79" ht="12.75">
      <c r="A873" s="43"/>
      <c r="B873" s="43"/>
      <c r="C873" s="43"/>
      <c r="D873" s="43"/>
      <c r="E873" s="43"/>
      <c r="F873" s="43"/>
      <c r="G873" s="43"/>
      <c r="H873" s="43"/>
      <c r="I873" s="11"/>
      <c r="J873" s="43"/>
      <c r="K873" s="43"/>
      <c r="L873" s="43"/>
      <c r="P873" s="11"/>
      <c r="T873" s="5"/>
      <c r="U873" s="5"/>
      <c r="AG873" s="98"/>
      <c r="AM873" s="7"/>
      <c r="AN873" s="43"/>
      <c r="BA873" s="7"/>
      <c r="BB873" s="7"/>
      <c r="BC873" s="7"/>
      <c r="BT873" s="43"/>
      <c r="BU873" s="43"/>
      <c r="BV873" s="43"/>
      <c r="BW873" s="43"/>
      <c r="BX873" s="43"/>
      <c r="BY873" s="43"/>
      <c r="BZ873" s="43"/>
      <c r="CA873" s="43"/>
    </row>
    <row r="874" spans="1:79" ht="12.75">
      <c r="A874" s="43"/>
      <c r="B874" s="43"/>
      <c r="C874" s="43"/>
      <c r="D874" s="43"/>
      <c r="E874" s="43"/>
      <c r="F874" s="43"/>
      <c r="G874" s="43"/>
      <c r="H874" s="43"/>
      <c r="I874" s="11"/>
      <c r="J874" s="43"/>
      <c r="K874" s="43"/>
      <c r="L874" s="43"/>
      <c r="P874" s="11"/>
      <c r="T874" s="5"/>
      <c r="U874" s="5"/>
      <c r="AG874" s="98"/>
      <c r="AM874" s="7"/>
      <c r="AN874" s="43"/>
      <c r="BA874" s="7"/>
      <c r="BB874" s="7"/>
      <c r="BC874" s="7"/>
      <c r="BT874" s="43"/>
      <c r="BU874" s="43"/>
      <c r="BV874" s="43"/>
      <c r="BW874" s="43"/>
      <c r="BX874" s="43"/>
      <c r="BY874" s="43"/>
      <c r="BZ874" s="43"/>
      <c r="CA874" s="43"/>
    </row>
    <row r="875" spans="1:79" ht="12.75">
      <c r="A875" s="43"/>
      <c r="B875" s="43"/>
      <c r="C875" s="43"/>
      <c r="D875" s="43"/>
      <c r="E875" s="43"/>
      <c r="F875" s="43"/>
      <c r="G875" s="43"/>
      <c r="H875" s="43"/>
      <c r="I875" s="11"/>
      <c r="J875" s="43"/>
      <c r="K875" s="43"/>
      <c r="L875" s="43"/>
      <c r="P875" s="11"/>
      <c r="T875" s="5"/>
      <c r="U875" s="5"/>
      <c r="AG875" s="98"/>
      <c r="AM875" s="7"/>
      <c r="AN875" s="43"/>
      <c r="BA875" s="7"/>
      <c r="BB875" s="7"/>
      <c r="BC875" s="7"/>
      <c r="BT875" s="43"/>
      <c r="BU875" s="43"/>
      <c r="BV875" s="43"/>
      <c r="BW875" s="43"/>
      <c r="BX875" s="43"/>
      <c r="BY875" s="43"/>
      <c r="BZ875" s="43"/>
      <c r="CA875" s="43"/>
    </row>
    <row r="876" spans="1:79" ht="12.75">
      <c r="A876" s="43"/>
      <c r="B876" s="43"/>
      <c r="C876" s="43"/>
      <c r="D876" s="43"/>
      <c r="E876" s="43"/>
      <c r="F876" s="43"/>
      <c r="G876" s="43"/>
      <c r="H876" s="43"/>
      <c r="I876" s="11"/>
      <c r="J876" s="43"/>
      <c r="K876" s="43"/>
      <c r="L876" s="43"/>
      <c r="P876" s="11"/>
      <c r="T876" s="5"/>
      <c r="U876" s="5"/>
      <c r="AG876" s="98"/>
      <c r="AM876" s="7"/>
      <c r="AN876" s="43"/>
      <c r="BA876" s="7"/>
      <c r="BB876" s="7"/>
      <c r="BC876" s="7"/>
      <c r="BT876" s="43"/>
      <c r="BU876" s="43"/>
      <c r="BV876" s="43"/>
      <c r="BW876" s="43"/>
      <c r="BX876" s="43"/>
      <c r="BY876" s="43"/>
      <c r="BZ876" s="43"/>
      <c r="CA876" s="43"/>
    </row>
    <row r="877" spans="1:79" ht="12.75">
      <c r="A877" s="43"/>
      <c r="B877" s="43"/>
      <c r="C877" s="43"/>
      <c r="D877" s="43"/>
      <c r="E877" s="43"/>
      <c r="F877" s="43"/>
      <c r="G877" s="43"/>
      <c r="H877" s="43"/>
      <c r="I877" s="11"/>
      <c r="J877" s="43"/>
      <c r="K877" s="43"/>
      <c r="L877" s="43"/>
      <c r="P877" s="11"/>
      <c r="T877" s="5"/>
      <c r="U877" s="5"/>
      <c r="AG877" s="98"/>
      <c r="AM877" s="7"/>
      <c r="AN877" s="43"/>
      <c r="BA877" s="7"/>
      <c r="BB877" s="7"/>
      <c r="BC877" s="7"/>
      <c r="BT877" s="43"/>
      <c r="BU877" s="43"/>
      <c r="BV877" s="43"/>
      <c r="BW877" s="43"/>
      <c r="BX877" s="43"/>
      <c r="BY877" s="43"/>
      <c r="BZ877" s="43"/>
      <c r="CA877" s="43"/>
    </row>
    <row r="878" spans="1:79" ht="12.75">
      <c r="A878" s="43"/>
      <c r="B878" s="43"/>
      <c r="C878" s="43"/>
      <c r="D878" s="43"/>
      <c r="E878" s="43"/>
      <c r="F878" s="43"/>
      <c r="G878" s="43"/>
      <c r="H878" s="43"/>
      <c r="I878" s="11"/>
      <c r="J878" s="43"/>
      <c r="K878" s="43"/>
      <c r="L878" s="43"/>
      <c r="P878" s="11"/>
      <c r="T878" s="5"/>
      <c r="U878" s="5"/>
      <c r="AG878" s="98"/>
      <c r="AM878" s="7"/>
      <c r="AN878" s="43"/>
      <c r="BA878" s="7"/>
      <c r="BB878" s="7"/>
      <c r="BC878" s="7"/>
      <c r="BT878" s="43"/>
      <c r="BU878" s="43"/>
      <c r="BV878" s="43"/>
      <c r="BW878" s="43"/>
      <c r="BX878" s="43"/>
      <c r="BY878" s="43"/>
      <c r="BZ878" s="43"/>
      <c r="CA878" s="43"/>
    </row>
    <row r="879" spans="1:79" ht="12.75">
      <c r="A879" s="43"/>
      <c r="B879" s="43"/>
      <c r="C879" s="43"/>
      <c r="D879" s="43"/>
      <c r="E879" s="43"/>
      <c r="F879" s="43"/>
      <c r="G879" s="43"/>
      <c r="H879" s="43"/>
      <c r="I879" s="11"/>
      <c r="J879" s="43"/>
      <c r="K879" s="43"/>
      <c r="L879" s="43"/>
      <c r="P879" s="11"/>
      <c r="T879" s="5"/>
      <c r="U879" s="5"/>
      <c r="AG879" s="98"/>
      <c r="AM879" s="7"/>
      <c r="AN879" s="43"/>
      <c r="BA879" s="7"/>
      <c r="BB879" s="7"/>
      <c r="BC879" s="7"/>
      <c r="BT879" s="43"/>
      <c r="BU879" s="43"/>
      <c r="BV879" s="43"/>
      <c r="BW879" s="43"/>
      <c r="BX879" s="43"/>
      <c r="BY879" s="43"/>
      <c r="BZ879" s="43"/>
      <c r="CA879" s="43"/>
    </row>
    <row r="880" spans="1:79" ht="12.75">
      <c r="A880" s="43"/>
      <c r="B880" s="43"/>
      <c r="C880" s="43"/>
      <c r="D880" s="43"/>
      <c r="E880" s="43"/>
      <c r="F880" s="43"/>
      <c r="G880" s="43"/>
      <c r="H880" s="43"/>
      <c r="I880" s="11"/>
      <c r="J880" s="43"/>
      <c r="K880" s="43"/>
      <c r="L880" s="43"/>
      <c r="P880" s="11"/>
      <c r="T880" s="5"/>
      <c r="U880" s="5"/>
      <c r="AG880" s="98"/>
      <c r="AM880" s="7"/>
      <c r="AN880" s="43"/>
      <c r="BA880" s="7"/>
      <c r="BB880" s="7"/>
      <c r="BC880" s="7"/>
      <c r="BT880" s="43"/>
      <c r="BU880" s="43"/>
      <c r="BV880" s="43"/>
      <c r="BW880" s="43"/>
      <c r="BX880" s="43"/>
      <c r="BY880" s="43"/>
      <c r="BZ880" s="43"/>
      <c r="CA880" s="43"/>
    </row>
    <row r="881" spans="1:79" ht="12.75">
      <c r="A881" s="43"/>
      <c r="B881" s="43"/>
      <c r="C881" s="43"/>
      <c r="D881" s="43"/>
      <c r="E881" s="43"/>
      <c r="F881" s="43"/>
      <c r="G881" s="43"/>
      <c r="H881" s="43"/>
      <c r="I881" s="11"/>
      <c r="J881" s="43"/>
      <c r="K881" s="43"/>
      <c r="L881" s="43"/>
      <c r="P881" s="11"/>
      <c r="T881" s="5"/>
      <c r="U881" s="5"/>
      <c r="AG881" s="98"/>
      <c r="AM881" s="7"/>
      <c r="AN881" s="43"/>
      <c r="BA881" s="7"/>
      <c r="BB881" s="7"/>
      <c r="BC881" s="7"/>
      <c r="BT881" s="43"/>
      <c r="BU881" s="43"/>
      <c r="BV881" s="43"/>
      <c r="BW881" s="43"/>
      <c r="BX881" s="43"/>
      <c r="BY881" s="43"/>
      <c r="BZ881" s="43"/>
      <c r="CA881" s="43"/>
    </row>
    <row r="882" spans="1:79" ht="12.75">
      <c r="A882" s="43"/>
      <c r="B882" s="43"/>
      <c r="C882" s="43"/>
      <c r="D882" s="43"/>
      <c r="E882" s="43"/>
      <c r="F882" s="43"/>
      <c r="G882" s="43"/>
      <c r="H882" s="43"/>
      <c r="I882" s="11"/>
      <c r="J882" s="43"/>
      <c r="K882" s="43"/>
      <c r="L882" s="43"/>
      <c r="P882" s="11"/>
      <c r="T882" s="5"/>
      <c r="U882" s="5"/>
      <c r="AG882" s="98"/>
      <c r="AM882" s="7"/>
      <c r="AN882" s="43"/>
      <c r="BA882" s="7"/>
      <c r="BB882" s="7"/>
      <c r="BC882" s="7"/>
      <c r="BT882" s="43"/>
      <c r="BU882" s="43"/>
      <c r="BV882" s="43"/>
      <c r="BW882" s="43"/>
      <c r="BX882" s="43"/>
      <c r="BY882" s="43"/>
      <c r="BZ882" s="43"/>
      <c r="CA882" s="43"/>
    </row>
    <row r="883" spans="1:79" ht="12.75">
      <c r="A883" s="43"/>
      <c r="B883" s="43"/>
      <c r="C883" s="43"/>
      <c r="D883" s="43"/>
      <c r="E883" s="43"/>
      <c r="F883" s="43"/>
      <c r="G883" s="43"/>
      <c r="H883" s="43"/>
      <c r="I883" s="11"/>
      <c r="J883" s="43"/>
      <c r="K883" s="43"/>
      <c r="L883" s="43"/>
      <c r="P883" s="11"/>
      <c r="T883" s="5"/>
      <c r="U883" s="5"/>
      <c r="AG883" s="98"/>
      <c r="AM883" s="7"/>
      <c r="AN883" s="43"/>
      <c r="BA883" s="7"/>
      <c r="BB883" s="7"/>
      <c r="BC883" s="7"/>
      <c r="BT883" s="43"/>
      <c r="BU883" s="43"/>
      <c r="BV883" s="43"/>
      <c r="BW883" s="43"/>
      <c r="BX883" s="43"/>
      <c r="BY883" s="43"/>
      <c r="BZ883" s="43"/>
      <c r="CA883" s="43"/>
    </row>
    <row r="884" spans="1:79" ht="12.75">
      <c r="A884" s="43"/>
      <c r="B884" s="43"/>
      <c r="C884" s="43"/>
      <c r="D884" s="43"/>
      <c r="E884" s="43"/>
      <c r="F884" s="43"/>
      <c r="G884" s="43"/>
      <c r="H884" s="43"/>
      <c r="I884" s="11"/>
      <c r="J884" s="43"/>
      <c r="K884" s="43"/>
      <c r="L884" s="43"/>
      <c r="P884" s="11"/>
      <c r="T884" s="5"/>
      <c r="U884" s="5"/>
      <c r="AG884" s="98"/>
      <c r="AM884" s="7"/>
      <c r="AN884" s="43"/>
      <c r="BA884" s="7"/>
      <c r="BB884" s="7"/>
      <c r="BC884" s="7"/>
      <c r="BT884" s="43"/>
      <c r="BU884" s="43"/>
      <c r="BV884" s="43"/>
      <c r="BW884" s="43"/>
      <c r="BX884" s="43"/>
      <c r="BY884" s="43"/>
      <c r="BZ884" s="43"/>
      <c r="CA884" s="43"/>
    </row>
    <row r="885" spans="1:79" ht="12.75">
      <c r="A885" s="43"/>
      <c r="B885" s="43"/>
      <c r="C885" s="43"/>
      <c r="D885" s="43"/>
      <c r="E885" s="43"/>
      <c r="F885" s="43"/>
      <c r="G885" s="43"/>
      <c r="H885" s="43"/>
      <c r="I885" s="11"/>
      <c r="J885" s="43"/>
      <c r="K885" s="43"/>
      <c r="L885" s="43"/>
      <c r="P885" s="11"/>
      <c r="T885" s="5"/>
      <c r="U885" s="5"/>
      <c r="AG885" s="98"/>
      <c r="AM885" s="7"/>
      <c r="AN885" s="43"/>
      <c r="BA885" s="7"/>
      <c r="BB885" s="7"/>
      <c r="BC885" s="7"/>
      <c r="BT885" s="43"/>
      <c r="BU885" s="43"/>
      <c r="BV885" s="43"/>
      <c r="BW885" s="43"/>
      <c r="BX885" s="43"/>
      <c r="BY885" s="43"/>
      <c r="BZ885" s="43"/>
      <c r="CA885" s="43"/>
    </row>
    <row r="886" spans="1:79" ht="12.75">
      <c r="A886" s="43"/>
      <c r="B886" s="43"/>
      <c r="C886" s="43"/>
      <c r="D886" s="43"/>
      <c r="E886" s="43"/>
      <c r="F886" s="43"/>
      <c r="G886" s="43"/>
      <c r="H886" s="43"/>
      <c r="I886" s="11"/>
      <c r="J886" s="43"/>
      <c r="K886" s="43"/>
      <c r="L886" s="43"/>
      <c r="P886" s="11"/>
      <c r="T886" s="5"/>
      <c r="U886" s="5"/>
      <c r="AG886" s="98"/>
      <c r="AM886" s="7"/>
      <c r="AN886" s="43"/>
      <c r="BA886" s="7"/>
      <c r="BB886" s="7"/>
      <c r="BC886" s="7"/>
      <c r="BT886" s="43"/>
      <c r="BU886" s="43"/>
      <c r="BV886" s="43"/>
      <c r="BW886" s="43"/>
      <c r="BX886" s="43"/>
      <c r="BY886" s="43"/>
      <c r="BZ886" s="43"/>
      <c r="CA886" s="43"/>
    </row>
    <row r="887" spans="1:79" ht="12.75">
      <c r="A887" s="43"/>
      <c r="B887" s="43"/>
      <c r="C887" s="43"/>
      <c r="D887" s="43"/>
      <c r="E887" s="43"/>
      <c r="F887" s="43"/>
      <c r="G887" s="43"/>
      <c r="H887" s="43"/>
      <c r="I887" s="11"/>
      <c r="J887" s="43"/>
      <c r="K887" s="43"/>
      <c r="L887" s="43"/>
      <c r="P887" s="11"/>
      <c r="T887" s="5"/>
      <c r="U887" s="5"/>
      <c r="AG887" s="98"/>
      <c r="AM887" s="7"/>
      <c r="AN887" s="43"/>
      <c r="BA887" s="7"/>
      <c r="BB887" s="7"/>
      <c r="BC887" s="7"/>
      <c r="BT887" s="43"/>
      <c r="BU887" s="43"/>
      <c r="BV887" s="43"/>
      <c r="BW887" s="43"/>
      <c r="BX887" s="43"/>
      <c r="BY887" s="43"/>
      <c r="BZ887" s="43"/>
      <c r="CA887" s="43"/>
    </row>
    <row r="888" spans="1:79" ht="12.75">
      <c r="A888" s="43"/>
      <c r="B888" s="43"/>
      <c r="C888" s="43"/>
      <c r="D888" s="43"/>
      <c r="E888" s="43"/>
      <c r="F888" s="43"/>
      <c r="G888" s="43"/>
      <c r="H888" s="43"/>
      <c r="I888" s="11"/>
      <c r="J888" s="43"/>
      <c r="K888" s="43"/>
      <c r="L888" s="43"/>
      <c r="P888" s="11"/>
      <c r="T888" s="5"/>
      <c r="U888" s="5"/>
      <c r="AG888" s="98"/>
      <c r="AM888" s="7"/>
      <c r="AN888" s="43"/>
      <c r="BA888" s="7"/>
      <c r="BB888" s="7"/>
      <c r="BC888" s="7"/>
      <c r="BT888" s="43"/>
      <c r="BU888" s="43"/>
      <c r="BV888" s="43"/>
      <c r="BW888" s="43"/>
      <c r="BX888" s="43"/>
      <c r="BY888" s="43"/>
      <c r="BZ888" s="43"/>
      <c r="CA888" s="43"/>
    </row>
    <row r="889" spans="1:79" ht="12.75">
      <c r="A889" s="43"/>
      <c r="B889" s="43"/>
      <c r="C889" s="43"/>
      <c r="D889" s="43"/>
      <c r="E889" s="43"/>
      <c r="F889" s="43"/>
      <c r="G889" s="43"/>
      <c r="H889" s="43"/>
      <c r="I889" s="11"/>
      <c r="J889" s="43"/>
      <c r="K889" s="43"/>
      <c r="L889" s="43"/>
      <c r="P889" s="11"/>
      <c r="T889" s="5"/>
      <c r="U889" s="5"/>
      <c r="AG889" s="98"/>
      <c r="AM889" s="7"/>
      <c r="AN889" s="43"/>
      <c r="BA889" s="7"/>
      <c r="BB889" s="7"/>
      <c r="BC889" s="7"/>
      <c r="BT889" s="43"/>
      <c r="BU889" s="43"/>
      <c r="BV889" s="43"/>
      <c r="BW889" s="43"/>
      <c r="BX889" s="43"/>
      <c r="BY889" s="43"/>
      <c r="BZ889" s="43"/>
      <c r="CA889" s="43"/>
    </row>
    <row r="890" spans="1:79" ht="12.75">
      <c r="A890" s="43"/>
      <c r="B890" s="43"/>
      <c r="C890" s="43"/>
      <c r="D890" s="43"/>
      <c r="E890" s="43"/>
      <c r="F890" s="43"/>
      <c r="G890" s="43"/>
      <c r="H890" s="43"/>
      <c r="I890" s="11"/>
      <c r="J890" s="43"/>
      <c r="K890" s="43"/>
      <c r="L890" s="43"/>
      <c r="P890" s="11"/>
      <c r="T890" s="5"/>
      <c r="U890" s="5"/>
      <c r="AG890" s="98"/>
      <c r="AM890" s="7"/>
      <c r="AN890" s="43"/>
      <c r="BA890" s="7"/>
      <c r="BB890" s="7"/>
      <c r="BC890" s="7"/>
      <c r="BT890" s="43"/>
      <c r="BU890" s="43"/>
      <c r="BV890" s="43"/>
      <c r="BW890" s="43"/>
      <c r="BX890" s="43"/>
      <c r="BY890" s="43"/>
      <c r="BZ890" s="43"/>
      <c r="CA890" s="43"/>
    </row>
    <row r="891" spans="1:79" ht="12.75">
      <c r="A891" s="43"/>
      <c r="B891" s="43"/>
      <c r="C891" s="43"/>
      <c r="D891" s="43"/>
      <c r="E891" s="43"/>
      <c r="F891" s="43"/>
      <c r="G891" s="43"/>
      <c r="H891" s="43"/>
      <c r="I891" s="11"/>
      <c r="J891" s="43"/>
      <c r="K891" s="43"/>
      <c r="L891" s="43"/>
      <c r="P891" s="11"/>
      <c r="T891" s="5"/>
      <c r="U891" s="5"/>
      <c r="AG891" s="98"/>
      <c r="AM891" s="7"/>
      <c r="AN891" s="43"/>
      <c r="BA891" s="7"/>
      <c r="BB891" s="7"/>
      <c r="BC891" s="7"/>
      <c r="BT891" s="43"/>
      <c r="BU891" s="43"/>
      <c r="BV891" s="43"/>
      <c r="BW891" s="43"/>
      <c r="BX891" s="43"/>
      <c r="BY891" s="43"/>
      <c r="BZ891" s="43"/>
      <c r="CA891" s="43"/>
    </row>
    <row r="892" spans="1:79" ht="12.75">
      <c r="A892" s="43"/>
      <c r="B892" s="43"/>
      <c r="C892" s="43"/>
      <c r="D892" s="43"/>
      <c r="E892" s="43"/>
      <c r="F892" s="43"/>
      <c r="G892" s="43"/>
      <c r="H892" s="43"/>
      <c r="I892" s="11"/>
      <c r="J892" s="43"/>
      <c r="K892" s="43"/>
      <c r="L892" s="43"/>
      <c r="P892" s="11"/>
      <c r="T892" s="5"/>
      <c r="U892" s="5"/>
      <c r="AG892" s="98"/>
      <c r="AM892" s="7"/>
      <c r="AN892" s="43"/>
      <c r="BA892" s="7"/>
      <c r="BB892" s="7"/>
      <c r="BC892" s="7"/>
      <c r="BT892" s="43"/>
      <c r="BU892" s="43"/>
      <c r="BV892" s="43"/>
      <c r="BW892" s="43"/>
      <c r="BX892" s="43"/>
      <c r="BY892" s="43"/>
      <c r="BZ892" s="43"/>
      <c r="CA892" s="43"/>
    </row>
    <row r="893" spans="1:79" ht="12.75">
      <c r="A893" s="43"/>
      <c r="B893" s="43"/>
      <c r="C893" s="43"/>
      <c r="D893" s="43"/>
      <c r="E893" s="43"/>
      <c r="F893" s="43"/>
      <c r="G893" s="43"/>
      <c r="H893" s="43"/>
      <c r="I893" s="11"/>
      <c r="J893" s="43"/>
      <c r="K893" s="43"/>
      <c r="L893" s="43"/>
      <c r="P893" s="11"/>
      <c r="T893" s="5"/>
      <c r="U893" s="5"/>
      <c r="AG893" s="98"/>
      <c r="AM893" s="7"/>
      <c r="AN893" s="43"/>
      <c r="BA893" s="7"/>
      <c r="BB893" s="7"/>
      <c r="BC893" s="7"/>
      <c r="BT893" s="43"/>
      <c r="BU893" s="43"/>
      <c r="BV893" s="43"/>
      <c r="BW893" s="43"/>
      <c r="BX893" s="43"/>
      <c r="BY893" s="43"/>
      <c r="BZ893" s="43"/>
      <c r="CA893" s="43"/>
    </row>
    <row r="894" spans="1:79" ht="12.75">
      <c r="A894" s="43"/>
      <c r="B894" s="43"/>
      <c r="C894" s="43"/>
      <c r="D894" s="43"/>
      <c r="E894" s="43"/>
      <c r="F894" s="43"/>
      <c r="G894" s="43"/>
      <c r="H894" s="43"/>
      <c r="I894" s="11"/>
      <c r="J894" s="43"/>
      <c r="K894" s="43"/>
      <c r="L894" s="43"/>
      <c r="P894" s="11"/>
      <c r="T894" s="5"/>
      <c r="U894" s="5"/>
      <c r="AG894" s="98"/>
      <c r="AM894" s="7"/>
      <c r="AN894" s="43"/>
      <c r="BA894" s="7"/>
      <c r="BB894" s="7"/>
      <c r="BC894" s="7"/>
      <c r="BT894" s="43"/>
      <c r="BU894" s="43"/>
      <c r="BV894" s="43"/>
      <c r="BW894" s="43"/>
      <c r="BX894" s="43"/>
      <c r="BY894" s="43"/>
      <c r="BZ894" s="43"/>
      <c r="CA894" s="43"/>
    </row>
    <row r="895" spans="1:79" ht="12.75">
      <c r="A895" s="43"/>
      <c r="B895" s="43"/>
      <c r="C895" s="43"/>
      <c r="D895" s="43"/>
      <c r="E895" s="43"/>
      <c r="F895" s="43"/>
      <c r="G895" s="43"/>
      <c r="H895" s="43"/>
      <c r="I895" s="11"/>
      <c r="J895" s="43"/>
      <c r="K895" s="43"/>
      <c r="L895" s="43"/>
      <c r="P895" s="11"/>
      <c r="T895" s="5"/>
      <c r="U895" s="5"/>
      <c r="AG895" s="98"/>
      <c r="AM895" s="7"/>
      <c r="AN895" s="43"/>
      <c r="BA895" s="7"/>
      <c r="BB895" s="7"/>
      <c r="BC895" s="7"/>
      <c r="BT895" s="43"/>
      <c r="BU895" s="43"/>
      <c r="BV895" s="43"/>
      <c r="BW895" s="43"/>
      <c r="BX895" s="43"/>
      <c r="BY895" s="43"/>
      <c r="BZ895" s="43"/>
      <c r="CA895" s="43"/>
    </row>
    <row r="896" spans="1:79" ht="12.75">
      <c r="A896" s="43"/>
      <c r="B896" s="43"/>
      <c r="C896" s="43"/>
      <c r="D896" s="43"/>
      <c r="E896" s="43"/>
      <c r="F896" s="43"/>
      <c r="G896" s="43"/>
      <c r="H896" s="43"/>
      <c r="I896" s="11"/>
      <c r="J896" s="43"/>
      <c r="K896" s="43"/>
      <c r="L896" s="43"/>
      <c r="P896" s="11"/>
      <c r="T896" s="5"/>
      <c r="U896" s="5"/>
      <c r="AG896" s="98"/>
      <c r="AM896" s="7"/>
      <c r="AN896" s="43"/>
      <c r="BA896" s="7"/>
      <c r="BB896" s="7"/>
      <c r="BC896" s="7"/>
      <c r="BT896" s="43"/>
      <c r="BU896" s="43"/>
      <c r="BV896" s="43"/>
      <c r="BW896" s="43"/>
      <c r="BX896" s="43"/>
      <c r="BY896" s="43"/>
      <c r="BZ896" s="43"/>
      <c r="CA896" s="43"/>
    </row>
    <row r="897" spans="1:79" ht="12.75">
      <c r="A897" s="43"/>
      <c r="B897" s="43"/>
      <c r="C897" s="43"/>
      <c r="D897" s="43"/>
      <c r="E897" s="43"/>
      <c r="F897" s="43"/>
      <c r="G897" s="43"/>
      <c r="H897" s="43"/>
      <c r="I897" s="11"/>
      <c r="J897" s="43"/>
      <c r="K897" s="43"/>
      <c r="L897" s="43"/>
      <c r="P897" s="11"/>
      <c r="T897" s="5"/>
      <c r="U897" s="5"/>
      <c r="AG897" s="98"/>
      <c r="AM897" s="7"/>
      <c r="AN897" s="43"/>
      <c r="BA897" s="7"/>
      <c r="BB897" s="7"/>
      <c r="BC897" s="7"/>
      <c r="BT897" s="43"/>
      <c r="BU897" s="43"/>
      <c r="BV897" s="43"/>
      <c r="BW897" s="43"/>
      <c r="BX897" s="43"/>
      <c r="BY897" s="43"/>
      <c r="BZ897" s="43"/>
      <c r="CA897" s="43"/>
    </row>
    <row r="898" spans="1:79" ht="12.75">
      <c r="A898" s="43"/>
      <c r="B898" s="43"/>
      <c r="C898" s="43"/>
      <c r="D898" s="43"/>
      <c r="E898" s="43"/>
      <c r="F898" s="43"/>
      <c r="G898" s="43"/>
      <c r="H898" s="43"/>
      <c r="I898" s="11"/>
      <c r="J898" s="43"/>
      <c r="K898" s="43"/>
      <c r="L898" s="43"/>
      <c r="P898" s="11"/>
      <c r="T898" s="5"/>
      <c r="U898" s="5"/>
      <c r="AG898" s="98"/>
      <c r="AM898" s="7"/>
      <c r="AN898" s="43"/>
      <c r="BA898" s="7"/>
      <c r="BB898" s="7"/>
      <c r="BC898" s="7"/>
      <c r="BT898" s="43"/>
      <c r="BU898" s="43"/>
      <c r="BV898" s="43"/>
      <c r="BW898" s="43"/>
      <c r="BX898" s="43"/>
      <c r="BY898" s="43"/>
      <c r="BZ898" s="43"/>
      <c r="CA898" s="43"/>
    </row>
    <row r="899" spans="1:79" ht="12.75">
      <c r="A899" s="43"/>
      <c r="B899" s="43"/>
      <c r="C899" s="43"/>
      <c r="D899" s="43"/>
      <c r="E899" s="43"/>
      <c r="F899" s="43"/>
      <c r="G899" s="43"/>
      <c r="H899" s="43"/>
      <c r="I899" s="11"/>
      <c r="J899" s="43"/>
      <c r="K899" s="43"/>
      <c r="L899" s="43"/>
      <c r="P899" s="11"/>
      <c r="T899" s="5"/>
      <c r="U899" s="5"/>
      <c r="AG899" s="98"/>
      <c r="AM899" s="7"/>
      <c r="AN899" s="43"/>
      <c r="BA899" s="7"/>
      <c r="BB899" s="7"/>
      <c r="BC899" s="7"/>
      <c r="BT899" s="43"/>
      <c r="BU899" s="43"/>
      <c r="BV899" s="43"/>
      <c r="BW899" s="43"/>
      <c r="BX899" s="43"/>
      <c r="BY899" s="43"/>
      <c r="BZ899" s="43"/>
      <c r="CA899" s="43"/>
    </row>
    <row r="900" spans="1:79" ht="12.75">
      <c r="A900" s="43"/>
      <c r="B900" s="43"/>
      <c r="C900" s="43"/>
      <c r="D900" s="43"/>
      <c r="E900" s="43"/>
      <c r="F900" s="43"/>
      <c r="G900" s="43"/>
      <c r="H900" s="43"/>
      <c r="I900" s="11"/>
      <c r="J900" s="43"/>
      <c r="K900" s="43"/>
      <c r="L900" s="43"/>
      <c r="P900" s="11"/>
      <c r="T900" s="5"/>
      <c r="U900" s="5"/>
      <c r="AG900" s="98"/>
      <c r="AM900" s="7"/>
      <c r="AN900" s="43"/>
      <c r="BA900" s="7"/>
      <c r="BB900" s="7"/>
      <c r="BC900" s="7"/>
      <c r="BT900" s="43"/>
      <c r="BU900" s="43"/>
      <c r="BV900" s="43"/>
      <c r="BW900" s="43"/>
      <c r="BX900" s="43"/>
      <c r="BY900" s="43"/>
      <c r="BZ900" s="43"/>
      <c r="CA900" s="43"/>
    </row>
    <row r="901" spans="1:79" ht="12.75">
      <c r="A901" s="43"/>
      <c r="B901" s="43"/>
      <c r="C901" s="43"/>
      <c r="D901" s="43"/>
      <c r="E901" s="43"/>
      <c r="F901" s="43"/>
      <c r="G901" s="43"/>
      <c r="H901" s="43"/>
      <c r="I901" s="11"/>
      <c r="J901" s="43"/>
      <c r="K901" s="43"/>
      <c r="L901" s="43"/>
      <c r="P901" s="11"/>
      <c r="T901" s="5"/>
      <c r="U901" s="5"/>
      <c r="AG901" s="98"/>
      <c r="AM901" s="7"/>
      <c r="AN901" s="43"/>
      <c r="BA901" s="7"/>
      <c r="BB901" s="7"/>
      <c r="BC901" s="7"/>
      <c r="BT901" s="43"/>
      <c r="BU901" s="43"/>
      <c r="BV901" s="43"/>
      <c r="BW901" s="43"/>
      <c r="BX901" s="43"/>
      <c r="BY901" s="43"/>
      <c r="BZ901" s="43"/>
      <c r="CA901" s="43"/>
    </row>
    <row r="902" spans="1:79" ht="12.75">
      <c r="A902" s="43"/>
      <c r="B902" s="43"/>
      <c r="C902" s="43"/>
      <c r="D902" s="43"/>
      <c r="E902" s="43"/>
      <c r="F902" s="43"/>
      <c r="G902" s="43"/>
      <c r="H902" s="43"/>
      <c r="I902" s="11"/>
      <c r="J902" s="43"/>
      <c r="K902" s="43"/>
      <c r="L902" s="43"/>
      <c r="P902" s="11"/>
      <c r="T902" s="5"/>
      <c r="U902" s="5"/>
      <c r="AG902" s="98"/>
      <c r="AM902" s="7"/>
      <c r="AN902" s="43"/>
      <c r="BA902" s="7"/>
      <c r="BB902" s="7"/>
      <c r="BC902" s="7"/>
      <c r="BT902" s="43"/>
      <c r="BU902" s="43"/>
      <c r="BV902" s="43"/>
      <c r="BW902" s="43"/>
      <c r="BX902" s="43"/>
      <c r="BY902" s="43"/>
      <c r="BZ902" s="43"/>
      <c r="CA902" s="43"/>
    </row>
    <row r="903" spans="1:79" ht="12.75">
      <c r="A903" s="43"/>
      <c r="B903" s="43"/>
      <c r="C903" s="43"/>
      <c r="D903" s="43"/>
      <c r="E903" s="43"/>
      <c r="F903" s="43"/>
      <c r="G903" s="43"/>
      <c r="H903" s="43"/>
      <c r="I903" s="11"/>
      <c r="J903" s="43"/>
      <c r="K903" s="43"/>
      <c r="L903" s="43"/>
      <c r="P903" s="11"/>
      <c r="T903" s="5"/>
      <c r="U903" s="5"/>
      <c r="AG903" s="98"/>
      <c r="AM903" s="7"/>
      <c r="AN903" s="43"/>
      <c r="BA903" s="7"/>
      <c r="BB903" s="7"/>
      <c r="BC903" s="7"/>
      <c r="BT903" s="43"/>
      <c r="BU903" s="43"/>
      <c r="BV903" s="43"/>
      <c r="BW903" s="43"/>
      <c r="BX903" s="43"/>
      <c r="BY903" s="43"/>
      <c r="BZ903" s="43"/>
      <c r="CA903" s="43"/>
    </row>
    <row r="904" spans="1:79" ht="12.75">
      <c r="A904" s="43"/>
      <c r="B904" s="43"/>
      <c r="C904" s="43"/>
      <c r="D904" s="43"/>
      <c r="E904" s="43"/>
      <c r="F904" s="43"/>
      <c r="G904" s="43"/>
      <c r="H904" s="43"/>
      <c r="I904" s="11"/>
      <c r="J904" s="43"/>
      <c r="K904" s="43"/>
      <c r="L904" s="43"/>
      <c r="P904" s="11"/>
      <c r="T904" s="5"/>
      <c r="U904" s="5"/>
      <c r="AG904" s="98"/>
      <c r="AM904" s="7"/>
      <c r="AN904" s="43"/>
      <c r="BA904" s="7"/>
      <c r="BB904" s="7"/>
      <c r="BC904" s="7"/>
      <c r="BT904" s="43"/>
      <c r="BU904" s="43"/>
      <c r="BV904" s="43"/>
      <c r="BW904" s="43"/>
      <c r="BX904" s="43"/>
      <c r="BY904" s="43"/>
      <c r="BZ904" s="43"/>
      <c r="CA904" s="43"/>
    </row>
    <row r="905" spans="1:79" ht="12.75">
      <c r="A905" s="43"/>
      <c r="B905" s="43"/>
      <c r="C905" s="43"/>
      <c r="D905" s="43"/>
      <c r="E905" s="43"/>
      <c r="F905" s="43"/>
      <c r="G905" s="43"/>
      <c r="H905" s="43"/>
      <c r="I905" s="11"/>
      <c r="J905" s="43"/>
      <c r="K905" s="43"/>
      <c r="L905" s="43"/>
      <c r="P905" s="11"/>
      <c r="T905" s="5"/>
      <c r="U905" s="5"/>
      <c r="AG905" s="98"/>
      <c r="AM905" s="7"/>
      <c r="AN905" s="43"/>
      <c r="BA905" s="7"/>
      <c r="BB905" s="7"/>
      <c r="BC905" s="7"/>
      <c r="BT905" s="43"/>
      <c r="BU905" s="43"/>
      <c r="BV905" s="43"/>
      <c r="BW905" s="43"/>
      <c r="BX905" s="43"/>
      <c r="BY905" s="43"/>
      <c r="BZ905" s="43"/>
      <c r="CA905" s="43"/>
    </row>
    <row r="906" spans="1:79" ht="12.75">
      <c r="A906" s="43"/>
      <c r="B906" s="43"/>
      <c r="C906" s="43"/>
      <c r="D906" s="43"/>
      <c r="E906" s="43"/>
      <c r="F906" s="43"/>
      <c r="G906" s="43"/>
      <c r="H906" s="43"/>
      <c r="I906" s="11"/>
      <c r="J906" s="43"/>
      <c r="K906" s="43"/>
      <c r="L906" s="43"/>
      <c r="P906" s="11"/>
      <c r="T906" s="5"/>
      <c r="U906" s="5"/>
      <c r="AG906" s="98"/>
      <c r="AM906" s="7"/>
      <c r="AN906" s="43"/>
      <c r="BA906" s="7"/>
      <c r="BB906" s="7"/>
      <c r="BC906" s="7"/>
      <c r="BT906" s="43"/>
      <c r="BU906" s="43"/>
      <c r="BV906" s="43"/>
      <c r="BW906" s="43"/>
      <c r="BX906" s="43"/>
      <c r="BY906" s="43"/>
      <c r="BZ906" s="43"/>
      <c r="CA906" s="43"/>
    </row>
    <row r="907" spans="1:79" ht="12.75">
      <c r="A907" s="43"/>
      <c r="B907" s="43"/>
      <c r="C907" s="43"/>
      <c r="D907" s="43"/>
      <c r="E907" s="43"/>
      <c r="F907" s="43"/>
      <c r="G907" s="43"/>
      <c r="H907" s="43"/>
      <c r="I907" s="11"/>
      <c r="J907" s="43"/>
      <c r="K907" s="43"/>
      <c r="L907" s="43"/>
      <c r="P907" s="11"/>
      <c r="T907" s="5"/>
      <c r="U907" s="5"/>
      <c r="AG907" s="98"/>
      <c r="AM907" s="7"/>
      <c r="AN907" s="43"/>
      <c r="BA907" s="7"/>
      <c r="BB907" s="7"/>
      <c r="BC907" s="7"/>
      <c r="BT907" s="43"/>
      <c r="BU907" s="43"/>
      <c r="BV907" s="43"/>
      <c r="BW907" s="43"/>
      <c r="BX907" s="43"/>
      <c r="BY907" s="43"/>
      <c r="BZ907" s="43"/>
      <c r="CA907" s="43"/>
    </row>
    <row r="908" spans="1:79" ht="12.75">
      <c r="A908" s="43"/>
      <c r="B908" s="43"/>
      <c r="C908" s="43"/>
      <c r="D908" s="43"/>
      <c r="E908" s="43"/>
      <c r="F908" s="43"/>
      <c r="G908" s="43"/>
      <c r="H908" s="43"/>
      <c r="I908" s="11"/>
      <c r="J908" s="43"/>
      <c r="K908" s="43"/>
      <c r="L908" s="43"/>
      <c r="P908" s="11"/>
      <c r="T908" s="5"/>
      <c r="U908" s="5"/>
      <c r="AG908" s="98"/>
      <c r="AM908" s="7"/>
      <c r="AN908" s="43"/>
      <c r="BA908" s="7"/>
      <c r="BB908" s="7"/>
      <c r="BC908" s="7"/>
      <c r="BT908" s="43"/>
      <c r="BU908" s="43"/>
      <c r="BV908" s="43"/>
      <c r="BW908" s="43"/>
      <c r="BX908" s="43"/>
      <c r="BY908" s="43"/>
      <c r="BZ908" s="43"/>
      <c r="CA908" s="43"/>
    </row>
    <row r="909" spans="1:79" ht="12.75">
      <c r="A909" s="43"/>
      <c r="B909" s="43"/>
      <c r="C909" s="43"/>
      <c r="D909" s="43"/>
      <c r="E909" s="43"/>
      <c r="F909" s="43"/>
      <c r="G909" s="43"/>
      <c r="H909" s="43"/>
      <c r="I909" s="11"/>
      <c r="J909" s="43"/>
      <c r="K909" s="43"/>
      <c r="L909" s="43"/>
      <c r="P909" s="11"/>
      <c r="T909" s="5"/>
      <c r="U909" s="5"/>
      <c r="AG909" s="98"/>
      <c r="AM909" s="7"/>
      <c r="AN909" s="43"/>
      <c r="BA909" s="7"/>
      <c r="BB909" s="7"/>
      <c r="BC909" s="7"/>
      <c r="BT909" s="43"/>
      <c r="BU909" s="43"/>
      <c r="BV909" s="43"/>
      <c r="BW909" s="43"/>
      <c r="BX909" s="43"/>
      <c r="BY909" s="43"/>
      <c r="BZ909" s="43"/>
      <c r="CA909" s="43"/>
    </row>
    <row r="910" spans="1:79" ht="12.75">
      <c r="A910" s="43"/>
      <c r="B910" s="43"/>
      <c r="C910" s="43"/>
      <c r="D910" s="43"/>
      <c r="E910" s="43"/>
      <c r="F910" s="43"/>
      <c r="G910" s="43"/>
      <c r="H910" s="43"/>
      <c r="I910" s="11"/>
      <c r="J910" s="43"/>
      <c r="K910" s="43"/>
      <c r="L910" s="43"/>
      <c r="P910" s="11"/>
      <c r="T910" s="5"/>
      <c r="U910" s="5"/>
      <c r="AG910" s="98"/>
      <c r="AM910" s="7"/>
      <c r="AN910" s="43"/>
      <c r="BA910" s="7"/>
      <c r="BB910" s="7"/>
      <c r="BC910" s="7"/>
      <c r="BT910" s="43"/>
      <c r="BU910" s="43"/>
      <c r="BV910" s="43"/>
      <c r="BW910" s="43"/>
      <c r="BX910" s="43"/>
      <c r="BY910" s="43"/>
      <c r="BZ910" s="43"/>
      <c r="CA910" s="43"/>
    </row>
    <row r="911" spans="1:79" ht="12.75">
      <c r="A911" s="43"/>
      <c r="B911" s="43"/>
      <c r="C911" s="43"/>
      <c r="D911" s="43"/>
      <c r="E911" s="43"/>
      <c r="F911" s="43"/>
      <c r="G911" s="43"/>
      <c r="H911" s="43"/>
      <c r="I911" s="11"/>
      <c r="J911" s="43"/>
      <c r="K911" s="43"/>
      <c r="L911" s="43"/>
      <c r="P911" s="11"/>
      <c r="T911" s="5"/>
      <c r="U911" s="5"/>
      <c r="AG911" s="98"/>
      <c r="AM911" s="7"/>
      <c r="AN911" s="43"/>
      <c r="BA911" s="7"/>
      <c r="BB911" s="7"/>
      <c r="BC911" s="7"/>
      <c r="BT911" s="43"/>
      <c r="BU911" s="43"/>
      <c r="BV911" s="43"/>
      <c r="BW911" s="43"/>
      <c r="BX911" s="43"/>
      <c r="BY911" s="43"/>
      <c r="BZ911" s="43"/>
      <c r="CA911" s="43"/>
    </row>
    <row r="912" spans="1:79" ht="12.75">
      <c r="A912" s="43"/>
      <c r="B912" s="43"/>
      <c r="C912" s="43"/>
      <c r="D912" s="43"/>
      <c r="E912" s="43"/>
      <c r="F912" s="43"/>
      <c r="G912" s="43"/>
      <c r="H912" s="43"/>
      <c r="I912" s="11"/>
      <c r="J912" s="43"/>
      <c r="K912" s="43"/>
      <c r="L912" s="43"/>
      <c r="P912" s="11"/>
      <c r="T912" s="5"/>
      <c r="U912" s="5"/>
      <c r="AG912" s="98"/>
      <c r="AM912" s="7"/>
      <c r="AN912" s="43"/>
      <c r="BA912" s="7"/>
      <c r="BB912" s="7"/>
      <c r="BC912" s="7"/>
      <c r="BT912" s="43"/>
      <c r="BU912" s="43"/>
      <c r="BV912" s="43"/>
      <c r="BW912" s="43"/>
      <c r="BX912" s="43"/>
      <c r="BY912" s="43"/>
      <c r="BZ912" s="43"/>
      <c r="CA912" s="43"/>
    </row>
    <row r="913" spans="1:79" ht="12.75">
      <c r="A913" s="43"/>
      <c r="B913" s="43"/>
      <c r="C913" s="43"/>
      <c r="D913" s="43"/>
      <c r="E913" s="43"/>
      <c r="F913" s="43"/>
      <c r="G913" s="43"/>
      <c r="H913" s="43"/>
      <c r="I913" s="11"/>
      <c r="J913" s="43"/>
      <c r="K913" s="43"/>
      <c r="L913" s="43"/>
      <c r="P913" s="11"/>
      <c r="T913" s="5"/>
      <c r="U913" s="5"/>
      <c r="AG913" s="98"/>
      <c r="AM913" s="7"/>
      <c r="AN913" s="43"/>
      <c r="BA913" s="7"/>
      <c r="BB913" s="7"/>
      <c r="BC913" s="7"/>
      <c r="BT913" s="43"/>
      <c r="BU913" s="43"/>
      <c r="BV913" s="43"/>
      <c r="BW913" s="43"/>
      <c r="BX913" s="43"/>
      <c r="BY913" s="43"/>
      <c r="BZ913" s="43"/>
      <c r="CA913" s="43"/>
    </row>
    <row r="914" spans="1:79" ht="12.75">
      <c r="A914" s="43"/>
      <c r="B914" s="43"/>
      <c r="C914" s="43"/>
      <c r="D914" s="43"/>
      <c r="E914" s="43"/>
      <c r="F914" s="43"/>
      <c r="G914" s="43"/>
      <c r="H914" s="43"/>
      <c r="I914" s="11"/>
      <c r="J914" s="43"/>
      <c r="K914" s="43"/>
      <c r="L914" s="43"/>
      <c r="P914" s="11"/>
      <c r="T914" s="5"/>
      <c r="U914" s="5"/>
      <c r="AG914" s="98"/>
      <c r="AM914" s="7"/>
      <c r="AN914" s="43"/>
      <c r="BA914" s="7"/>
      <c r="BB914" s="7"/>
      <c r="BC914" s="7"/>
      <c r="BT914" s="43"/>
      <c r="BU914" s="43"/>
      <c r="BV914" s="43"/>
      <c r="BW914" s="43"/>
      <c r="BX914" s="43"/>
      <c r="BY914" s="43"/>
      <c r="BZ914" s="43"/>
      <c r="CA914" s="43"/>
    </row>
    <row r="915" spans="1:79" ht="12.75">
      <c r="A915" s="43"/>
      <c r="B915" s="43"/>
      <c r="C915" s="43"/>
      <c r="D915" s="43"/>
      <c r="E915" s="43"/>
      <c r="F915" s="43"/>
      <c r="G915" s="43"/>
      <c r="H915" s="43"/>
      <c r="I915" s="11"/>
      <c r="J915" s="43"/>
      <c r="K915" s="43"/>
      <c r="L915" s="43"/>
      <c r="P915" s="11"/>
      <c r="T915" s="5"/>
      <c r="U915" s="5"/>
      <c r="AG915" s="98"/>
      <c r="AM915" s="7"/>
      <c r="AN915" s="43"/>
      <c r="BA915" s="7"/>
      <c r="BB915" s="7"/>
      <c r="BC915" s="7"/>
      <c r="BT915" s="43"/>
      <c r="BU915" s="43"/>
      <c r="BV915" s="43"/>
      <c r="BW915" s="43"/>
      <c r="BX915" s="43"/>
      <c r="BY915" s="43"/>
      <c r="BZ915" s="43"/>
      <c r="CA915" s="43"/>
    </row>
    <row r="916" spans="1:79" ht="12.75">
      <c r="A916" s="43"/>
      <c r="B916" s="43"/>
      <c r="C916" s="43"/>
      <c r="D916" s="43"/>
      <c r="E916" s="43"/>
      <c r="F916" s="43"/>
      <c r="G916" s="43"/>
      <c r="H916" s="43"/>
      <c r="I916" s="11"/>
      <c r="J916" s="43"/>
      <c r="K916" s="43"/>
      <c r="L916" s="43"/>
      <c r="P916" s="11"/>
      <c r="T916" s="5"/>
      <c r="U916" s="5"/>
      <c r="AG916" s="98"/>
      <c r="AM916" s="7"/>
      <c r="AN916" s="43"/>
      <c r="BA916" s="7"/>
      <c r="BB916" s="7"/>
      <c r="BC916" s="7"/>
      <c r="BT916" s="43"/>
      <c r="BU916" s="43"/>
      <c r="BV916" s="43"/>
      <c r="BW916" s="43"/>
      <c r="BX916" s="43"/>
      <c r="BY916" s="43"/>
      <c r="BZ916" s="43"/>
      <c r="CA916" s="43"/>
    </row>
    <row r="917" spans="1:79" ht="12.75">
      <c r="A917" s="43"/>
      <c r="B917" s="43"/>
      <c r="C917" s="43"/>
      <c r="D917" s="43"/>
      <c r="E917" s="43"/>
      <c r="F917" s="43"/>
      <c r="G917" s="43"/>
      <c r="H917" s="43"/>
      <c r="I917" s="11"/>
      <c r="J917" s="43"/>
      <c r="K917" s="43"/>
      <c r="L917" s="43"/>
      <c r="P917" s="11"/>
      <c r="T917" s="5"/>
      <c r="U917" s="5"/>
      <c r="AG917" s="98"/>
      <c r="AM917" s="7"/>
      <c r="AN917" s="43"/>
      <c r="BA917" s="7"/>
      <c r="BB917" s="7"/>
      <c r="BC917" s="7"/>
      <c r="BT917" s="43"/>
      <c r="BU917" s="43"/>
      <c r="BV917" s="43"/>
      <c r="BW917" s="43"/>
      <c r="BX917" s="43"/>
      <c r="BY917" s="43"/>
      <c r="BZ917" s="43"/>
      <c r="CA917" s="43"/>
    </row>
    <row r="918" spans="1:79" ht="12.75">
      <c r="A918" s="43"/>
      <c r="B918" s="43"/>
      <c r="C918" s="43"/>
      <c r="D918" s="43"/>
      <c r="E918" s="43"/>
      <c r="F918" s="43"/>
      <c r="G918" s="43"/>
      <c r="H918" s="43"/>
      <c r="I918" s="11"/>
      <c r="J918" s="43"/>
      <c r="K918" s="43"/>
      <c r="L918" s="43"/>
      <c r="P918" s="11"/>
      <c r="T918" s="5"/>
      <c r="U918" s="5"/>
      <c r="AG918" s="98"/>
      <c r="AM918" s="7"/>
      <c r="AN918" s="43"/>
      <c r="BA918" s="7"/>
      <c r="BB918" s="7"/>
      <c r="BC918" s="7"/>
      <c r="BT918" s="43"/>
      <c r="BU918" s="43"/>
      <c r="BV918" s="43"/>
      <c r="BW918" s="43"/>
      <c r="BX918" s="43"/>
      <c r="BY918" s="43"/>
      <c r="BZ918" s="43"/>
      <c r="CA918" s="43"/>
    </row>
    <row r="919" spans="1:79" ht="12.75">
      <c r="A919" s="43"/>
      <c r="B919" s="43"/>
      <c r="C919" s="43"/>
      <c r="D919" s="43"/>
      <c r="E919" s="43"/>
      <c r="F919" s="43"/>
      <c r="G919" s="43"/>
      <c r="H919" s="43"/>
      <c r="I919" s="11"/>
      <c r="J919" s="43"/>
      <c r="K919" s="43"/>
      <c r="L919" s="43"/>
      <c r="P919" s="11"/>
      <c r="T919" s="5"/>
      <c r="U919" s="5"/>
      <c r="AG919" s="98"/>
      <c r="AM919" s="7"/>
      <c r="AN919" s="43"/>
      <c r="BA919" s="7"/>
      <c r="BB919" s="7"/>
      <c r="BC919" s="7"/>
      <c r="BT919" s="43"/>
      <c r="BU919" s="43"/>
      <c r="BV919" s="43"/>
      <c r="BW919" s="43"/>
      <c r="BX919" s="43"/>
      <c r="BY919" s="43"/>
      <c r="BZ919" s="43"/>
      <c r="CA919" s="43"/>
    </row>
    <row r="920" spans="1:79" ht="12.75">
      <c r="A920" s="43"/>
      <c r="B920" s="43"/>
      <c r="C920" s="43"/>
      <c r="D920" s="43"/>
      <c r="E920" s="43"/>
      <c r="F920" s="43"/>
      <c r="G920" s="43"/>
      <c r="H920" s="43"/>
      <c r="I920" s="11"/>
      <c r="J920" s="43"/>
      <c r="K920" s="43"/>
      <c r="L920" s="43"/>
      <c r="P920" s="11"/>
      <c r="T920" s="5"/>
      <c r="U920" s="5"/>
      <c r="AG920" s="98"/>
      <c r="AM920" s="7"/>
      <c r="AN920" s="43"/>
      <c r="BA920" s="7"/>
      <c r="BB920" s="7"/>
      <c r="BC920" s="7"/>
      <c r="BT920" s="43"/>
      <c r="BU920" s="43"/>
      <c r="BV920" s="43"/>
      <c r="BW920" s="43"/>
      <c r="BX920" s="43"/>
      <c r="BY920" s="43"/>
      <c r="BZ920" s="43"/>
      <c r="CA920" s="43"/>
    </row>
    <row r="921" spans="1:79" ht="12.75">
      <c r="A921" s="43"/>
      <c r="B921" s="43"/>
      <c r="C921" s="43"/>
      <c r="D921" s="43"/>
      <c r="E921" s="43"/>
      <c r="F921" s="43"/>
      <c r="G921" s="43"/>
      <c r="H921" s="43"/>
      <c r="I921" s="11"/>
      <c r="J921" s="43"/>
      <c r="K921" s="43"/>
      <c r="L921" s="43"/>
      <c r="P921" s="11"/>
      <c r="T921" s="5"/>
      <c r="U921" s="5"/>
      <c r="AG921" s="98"/>
      <c r="AM921" s="7"/>
      <c r="AN921" s="43"/>
      <c r="BA921" s="7"/>
      <c r="BB921" s="7"/>
      <c r="BC921" s="7"/>
      <c r="BT921" s="43"/>
      <c r="BU921" s="43"/>
      <c r="BV921" s="43"/>
      <c r="BW921" s="43"/>
      <c r="BX921" s="43"/>
      <c r="BY921" s="43"/>
      <c r="BZ921" s="43"/>
      <c r="CA921" s="43"/>
    </row>
    <row r="922" spans="1:79" ht="12.75">
      <c r="A922" s="43"/>
      <c r="B922" s="43"/>
      <c r="C922" s="43"/>
      <c r="D922" s="43"/>
      <c r="E922" s="43"/>
      <c r="F922" s="43"/>
      <c r="G922" s="43"/>
      <c r="H922" s="43"/>
      <c r="I922" s="11"/>
      <c r="J922" s="43"/>
      <c r="K922" s="43"/>
      <c r="L922" s="43"/>
      <c r="P922" s="11"/>
      <c r="T922" s="5"/>
      <c r="U922" s="5"/>
      <c r="AG922" s="98"/>
      <c r="AM922" s="7"/>
      <c r="AN922" s="43"/>
      <c r="BA922" s="7"/>
      <c r="BB922" s="7"/>
      <c r="BC922" s="7"/>
      <c r="BT922" s="43"/>
      <c r="BU922" s="43"/>
      <c r="BV922" s="43"/>
      <c r="BW922" s="43"/>
      <c r="BX922" s="43"/>
      <c r="BY922" s="43"/>
      <c r="BZ922" s="43"/>
      <c r="CA922" s="43"/>
    </row>
    <row r="923" spans="1:79" ht="12.75">
      <c r="A923" s="43"/>
      <c r="B923" s="43"/>
      <c r="C923" s="43"/>
      <c r="D923" s="43"/>
      <c r="E923" s="43"/>
      <c r="F923" s="43"/>
      <c r="G923" s="43"/>
      <c r="H923" s="43"/>
      <c r="I923" s="11"/>
      <c r="J923" s="43"/>
      <c r="K923" s="43"/>
      <c r="L923" s="43"/>
      <c r="P923" s="11"/>
      <c r="T923" s="5"/>
      <c r="U923" s="5"/>
      <c r="AG923" s="98"/>
      <c r="AM923" s="7"/>
      <c r="AN923" s="43"/>
      <c r="BA923" s="7"/>
      <c r="BB923" s="7"/>
      <c r="BC923" s="7"/>
      <c r="BT923" s="43"/>
      <c r="BU923" s="43"/>
      <c r="BV923" s="43"/>
      <c r="BW923" s="43"/>
      <c r="BX923" s="43"/>
      <c r="BY923" s="43"/>
      <c r="BZ923" s="43"/>
      <c r="CA923" s="43"/>
    </row>
    <row r="924" spans="1:79" ht="12.75">
      <c r="A924" s="43"/>
      <c r="B924" s="43"/>
      <c r="C924" s="43"/>
      <c r="D924" s="43"/>
      <c r="E924" s="43"/>
      <c r="F924" s="43"/>
      <c r="G924" s="43"/>
      <c r="H924" s="43"/>
      <c r="I924" s="11"/>
      <c r="J924" s="43"/>
      <c r="K924" s="43"/>
      <c r="L924" s="43"/>
      <c r="P924" s="11"/>
      <c r="T924" s="5"/>
      <c r="U924" s="5"/>
      <c r="AG924" s="98"/>
      <c r="AM924" s="7"/>
      <c r="AN924" s="43"/>
      <c r="BA924" s="7"/>
      <c r="BB924" s="7"/>
      <c r="BC924" s="7"/>
      <c r="BT924" s="43"/>
      <c r="BU924" s="43"/>
      <c r="BV924" s="43"/>
      <c r="BW924" s="43"/>
      <c r="BX924" s="43"/>
      <c r="BY924" s="43"/>
      <c r="BZ924" s="43"/>
      <c r="CA924" s="43"/>
    </row>
    <row r="925" spans="1:79" ht="12.75">
      <c r="A925" s="43"/>
      <c r="B925" s="43"/>
      <c r="C925" s="43"/>
      <c r="D925" s="43"/>
      <c r="E925" s="43"/>
      <c r="F925" s="43"/>
      <c r="G925" s="43"/>
      <c r="H925" s="43"/>
      <c r="I925" s="11"/>
      <c r="J925" s="43"/>
      <c r="K925" s="43"/>
      <c r="L925" s="43"/>
      <c r="P925" s="11"/>
      <c r="T925" s="5"/>
      <c r="U925" s="5"/>
      <c r="AG925" s="98"/>
      <c r="AM925" s="7"/>
      <c r="AN925" s="43"/>
      <c r="BA925" s="7"/>
      <c r="BB925" s="7"/>
      <c r="BC925" s="7"/>
      <c r="BT925" s="43"/>
      <c r="BU925" s="43"/>
      <c r="BV925" s="43"/>
      <c r="BW925" s="43"/>
      <c r="BX925" s="43"/>
      <c r="BY925" s="43"/>
      <c r="BZ925" s="43"/>
      <c r="CA925" s="43"/>
    </row>
    <row r="926" spans="1:79" ht="12.75">
      <c r="A926" s="43"/>
      <c r="B926" s="43"/>
      <c r="C926" s="43"/>
      <c r="D926" s="43"/>
      <c r="E926" s="43"/>
      <c r="F926" s="43"/>
      <c r="G926" s="43"/>
      <c r="H926" s="43"/>
      <c r="I926" s="11"/>
      <c r="J926" s="43"/>
      <c r="K926" s="43"/>
      <c r="L926" s="43"/>
      <c r="P926" s="11"/>
      <c r="T926" s="5"/>
      <c r="U926" s="5"/>
      <c r="AG926" s="98"/>
      <c r="AM926" s="7"/>
      <c r="AN926" s="43"/>
      <c r="BA926" s="7"/>
      <c r="BB926" s="7"/>
      <c r="BC926" s="7"/>
      <c r="BT926" s="43"/>
      <c r="BU926" s="43"/>
      <c r="BV926" s="43"/>
      <c r="BW926" s="43"/>
      <c r="BX926" s="43"/>
      <c r="BY926" s="43"/>
      <c r="BZ926" s="43"/>
      <c r="CA926" s="43"/>
    </row>
    <row r="927" spans="1:79" ht="12.75">
      <c r="A927" s="43"/>
      <c r="B927" s="43"/>
      <c r="C927" s="43"/>
      <c r="D927" s="43"/>
      <c r="E927" s="43"/>
      <c r="F927" s="43"/>
      <c r="G927" s="43"/>
      <c r="H927" s="43"/>
      <c r="I927" s="11"/>
      <c r="J927" s="43"/>
      <c r="K927" s="43"/>
      <c r="L927" s="43"/>
      <c r="P927" s="11"/>
      <c r="T927" s="5"/>
      <c r="U927" s="5"/>
      <c r="AG927" s="98"/>
      <c r="AM927" s="7"/>
      <c r="AN927" s="43"/>
      <c r="BA927" s="7"/>
      <c r="BB927" s="7"/>
      <c r="BC927" s="7"/>
      <c r="BT927" s="43"/>
      <c r="BU927" s="43"/>
      <c r="BV927" s="43"/>
      <c r="BW927" s="43"/>
      <c r="BX927" s="43"/>
      <c r="BY927" s="43"/>
      <c r="BZ927" s="43"/>
      <c r="CA927" s="43"/>
    </row>
    <row r="928" spans="1:79" ht="12.75">
      <c r="A928" s="43"/>
      <c r="B928" s="43"/>
      <c r="C928" s="43"/>
      <c r="D928" s="43"/>
      <c r="E928" s="43"/>
      <c r="F928" s="43"/>
      <c r="G928" s="43"/>
      <c r="H928" s="43"/>
      <c r="I928" s="11"/>
      <c r="J928" s="43"/>
      <c r="K928" s="43"/>
      <c r="L928" s="43"/>
      <c r="P928" s="11"/>
      <c r="T928" s="5"/>
      <c r="U928" s="5"/>
      <c r="AG928" s="98"/>
      <c r="AM928" s="7"/>
      <c r="AN928" s="43"/>
      <c r="BA928" s="7"/>
      <c r="BB928" s="7"/>
      <c r="BC928" s="7"/>
      <c r="BT928" s="43"/>
      <c r="BU928" s="43"/>
      <c r="BV928" s="43"/>
      <c r="BW928" s="43"/>
      <c r="BX928" s="43"/>
      <c r="BY928" s="43"/>
      <c r="BZ928" s="43"/>
      <c r="CA928" s="43"/>
    </row>
    <row r="929" spans="1:79" ht="12.75">
      <c r="A929" s="43"/>
      <c r="B929" s="43"/>
      <c r="C929" s="43"/>
      <c r="D929" s="43"/>
      <c r="E929" s="43"/>
      <c r="F929" s="43"/>
      <c r="G929" s="43"/>
      <c r="H929" s="43"/>
      <c r="I929" s="11"/>
      <c r="J929" s="43"/>
      <c r="K929" s="43"/>
      <c r="L929" s="43"/>
      <c r="P929" s="11"/>
      <c r="T929" s="5"/>
      <c r="U929" s="5"/>
      <c r="AG929" s="98"/>
      <c r="AM929" s="7"/>
      <c r="AN929" s="43"/>
      <c r="BA929" s="7"/>
      <c r="BB929" s="7"/>
      <c r="BC929" s="7"/>
      <c r="BT929" s="43"/>
      <c r="BU929" s="43"/>
      <c r="BV929" s="43"/>
      <c r="BW929" s="43"/>
      <c r="BX929" s="43"/>
      <c r="BY929" s="43"/>
      <c r="BZ929" s="43"/>
      <c r="CA929" s="43"/>
    </row>
    <row r="930" spans="1:79" ht="12.75">
      <c r="A930" s="43"/>
      <c r="B930" s="43"/>
      <c r="C930" s="43"/>
      <c r="D930" s="43"/>
      <c r="E930" s="43"/>
      <c r="F930" s="43"/>
      <c r="G930" s="43"/>
      <c r="H930" s="43"/>
      <c r="I930" s="11"/>
      <c r="J930" s="43"/>
      <c r="K930" s="43"/>
      <c r="L930" s="43"/>
      <c r="P930" s="11"/>
      <c r="T930" s="5"/>
      <c r="U930" s="5"/>
      <c r="AG930" s="98"/>
      <c r="AM930" s="7"/>
      <c r="AN930" s="43"/>
      <c r="BA930" s="7"/>
      <c r="BB930" s="7"/>
      <c r="BC930" s="7"/>
      <c r="BT930" s="43"/>
      <c r="BU930" s="43"/>
      <c r="BV930" s="43"/>
      <c r="BW930" s="43"/>
      <c r="BX930" s="43"/>
      <c r="BY930" s="43"/>
      <c r="BZ930" s="43"/>
      <c r="CA930" s="43"/>
    </row>
    <row r="931" spans="1:79" ht="12.75">
      <c r="A931" s="43"/>
      <c r="B931" s="43"/>
      <c r="C931" s="43"/>
      <c r="D931" s="43"/>
      <c r="E931" s="43"/>
      <c r="F931" s="43"/>
      <c r="G931" s="43"/>
      <c r="H931" s="43"/>
      <c r="I931" s="11"/>
      <c r="J931" s="43"/>
      <c r="K931" s="43"/>
      <c r="L931" s="43"/>
      <c r="P931" s="11"/>
      <c r="T931" s="5"/>
      <c r="U931" s="5"/>
      <c r="AG931" s="98"/>
      <c r="AM931" s="7"/>
      <c r="AN931" s="43"/>
      <c r="BA931" s="7"/>
      <c r="BB931" s="7"/>
      <c r="BC931" s="7"/>
      <c r="BT931" s="43"/>
      <c r="BU931" s="43"/>
      <c r="BV931" s="43"/>
      <c r="BW931" s="43"/>
      <c r="BX931" s="43"/>
      <c r="BY931" s="43"/>
      <c r="BZ931" s="43"/>
      <c r="CA931" s="43"/>
    </row>
    <row r="932" spans="1:79" ht="12.75">
      <c r="A932" s="43"/>
      <c r="B932" s="43"/>
      <c r="C932" s="43"/>
      <c r="D932" s="43"/>
      <c r="E932" s="43"/>
      <c r="F932" s="43"/>
      <c r="G932" s="43"/>
      <c r="H932" s="43"/>
      <c r="I932" s="11"/>
      <c r="J932" s="43"/>
      <c r="K932" s="43"/>
      <c r="L932" s="43"/>
      <c r="P932" s="11"/>
      <c r="T932" s="5"/>
      <c r="U932" s="5"/>
      <c r="AG932" s="98"/>
      <c r="AM932" s="7"/>
      <c r="AN932" s="43"/>
      <c r="BA932" s="7"/>
      <c r="BB932" s="7"/>
      <c r="BC932" s="7"/>
      <c r="BT932" s="43"/>
      <c r="BU932" s="43"/>
      <c r="BV932" s="43"/>
      <c r="BW932" s="43"/>
      <c r="BX932" s="43"/>
      <c r="BY932" s="43"/>
      <c r="BZ932" s="43"/>
      <c r="CA932" s="43"/>
    </row>
    <row r="933" spans="1:79" ht="12.75">
      <c r="A933" s="43"/>
      <c r="B933" s="43"/>
      <c r="C933" s="43"/>
      <c r="D933" s="43"/>
      <c r="E933" s="43"/>
      <c r="F933" s="43"/>
      <c r="G933" s="43"/>
      <c r="H933" s="43"/>
      <c r="I933" s="11"/>
      <c r="J933" s="43"/>
      <c r="K933" s="43"/>
      <c r="L933" s="43"/>
      <c r="P933" s="11"/>
      <c r="T933" s="5"/>
      <c r="U933" s="5"/>
      <c r="AG933" s="98"/>
      <c r="AM933" s="7"/>
      <c r="AN933" s="43"/>
      <c r="BA933" s="7"/>
      <c r="BB933" s="7"/>
      <c r="BC933" s="7"/>
      <c r="BT933" s="43"/>
      <c r="BU933" s="43"/>
      <c r="BV933" s="43"/>
      <c r="BW933" s="43"/>
      <c r="BX933" s="43"/>
      <c r="BY933" s="43"/>
      <c r="BZ933" s="43"/>
      <c r="CA933" s="43"/>
    </row>
    <row r="934" spans="1:79" ht="12.75">
      <c r="A934" s="43"/>
      <c r="B934" s="43"/>
      <c r="C934" s="43"/>
      <c r="D934" s="43"/>
      <c r="E934" s="43"/>
      <c r="F934" s="43"/>
      <c r="G934" s="43"/>
      <c r="H934" s="43"/>
      <c r="I934" s="11"/>
      <c r="J934" s="43"/>
      <c r="K934" s="43"/>
      <c r="L934" s="43"/>
      <c r="P934" s="11"/>
      <c r="T934" s="5"/>
      <c r="U934" s="5"/>
      <c r="AG934" s="98"/>
      <c r="AM934" s="7"/>
      <c r="AN934" s="43"/>
      <c r="BA934" s="7"/>
      <c r="BB934" s="7"/>
      <c r="BC934" s="7"/>
      <c r="BT934" s="43"/>
      <c r="BU934" s="43"/>
      <c r="BV934" s="43"/>
      <c r="BW934" s="43"/>
      <c r="BX934" s="43"/>
      <c r="BY934" s="43"/>
      <c r="BZ934" s="43"/>
      <c r="CA934" s="43"/>
    </row>
    <row r="935" spans="1:79" ht="12.75">
      <c r="A935" s="43"/>
      <c r="B935" s="43"/>
      <c r="C935" s="43"/>
      <c r="D935" s="43"/>
      <c r="E935" s="43"/>
      <c r="F935" s="43"/>
      <c r="G935" s="43"/>
      <c r="H935" s="43"/>
      <c r="I935" s="11"/>
      <c r="J935" s="43"/>
      <c r="K935" s="43"/>
      <c r="L935" s="43"/>
      <c r="P935" s="11"/>
      <c r="T935" s="5"/>
      <c r="U935" s="5"/>
      <c r="AG935" s="98"/>
      <c r="AM935" s="7"/>
      <c r="AN935" s="43"/>
      <c r="BA935" s="7"/>
      <c r="BB935" s="7"/>
      <c r="BC935" s="7"/>
      <c r="BT935" s="43"/>
      <c r="BU935" s="43"/>
      <c r="BV935" s="43"/>
      <c r="BW935" s="43"/>
      <c r="BX935" s="43"/>
      <c r="BY935" s="43"/>
      <c r="BZ935" s="43"/>
      <c r="CA935" s="43"/>
    </row>
    <row r="936" spans="1:79" ht="12.75">
      <c r="A936" s="43"/>
      <c r="B936" s="43"/>
      <c r="C936" s="43"/>
      <c r="D936" s="43"/>
      <c r="E936" s="43"/>
      <c r="F936" s="43"/>
      <c r="G936" s="43"/>
      <c r="H936" s="43"/>
      <c r="I936" s="11"/>
      <c r="J936" s="43"/>
      <c r="K936" s="43"/>
      <c r="L936" s="43"/>
      <c r="P936" s="11"/>
      <c r="T936" s="5"/>
      <c r="U936" s="5"/>
      <c r="AG936" s="98"/>
      <c r="AM936" s="7"/>
      <c r="AN936" s="43"/>
      <c r="BA936" s="7"/>
      <c r="BB936" s="7"/>
      <c r="BC936" s="7"/>
      <c r="BT936" s="43"/>
      <c r="BU936" s="43"/>
      <c r="BV936" s="43"/>
      <c r="BW936" s="43"/>
      <c r="BX936" s="43"/>
      <c r="BY936" s="43"/>
      <c r="BZ936" s="43"/>
      <c r="CA936" s="43"/>
    </row>
    <row r="937" spans="1:79" ht="12.75">
      <c r="A937" s="43"/>
      <c r="B937" s="43"/>
      <c r="C937" s="43"/>
      <c r="D937" s="43"/>
      <c r="E937" s="43"/>
      <c r="F937" s="43"/>
      <c r="G937" s="43"/>
      <c r="H937" s="43"/>
      <c r="I937" s="11"/>
      <c r="J937" s="43"/>
      <c r="K937" s="43"/>
      <c r="L937" s="43"/>
      <c r="P937" s="11"/>
      <c r="T937" s="5"/>
      <c r="U937" s="5"/>
      <c r="AG937" s="98"/>
      <c r="AM937" s="7"/>
      <c r="AN937" s="43"/>
      <c r="BA937" s="7"/>
      <c r="BB937" s="7"/>
      <c r="BC937" s="7"/>
      <c r="BT937" s="43"/>
      <c r="BU937" s="43"/>
      <c r="BV937" s="43"/>
      <c r="BW937" s="43"/>
      <c r="BX937" s="43"/>
      <c r="BY937" s="43"/>
      <c r="BZ937" s="43"/>
      <c r="CA937" s="43"/>
    </row>
    <row r="938" spans="1:79" ht="12.75">
      <c r="A938" s="43"/>
      <c r="B938" s="43"/>
      <c r="C938" s="43"/>
      <c r="D938" s="43"/>
      <c r="E938" s="43"/>
      <c r="F938" s="43"/>
      <c r="G938" s="43"/>
      <c r="H938" s="43"/>
      <c r="I938" s="11"/>
      <c r="J938" s="43"/>
      <c r="K938" s="43"/>
      <c r="L938" s="43"/>
      <c r="P938" s="11"/>
      <c r="T938" s="5"/>
      <c r="U938" s="5"/>
      <c r="AG938" s="98"/>
      <c r="AM938" s="7"/>
      <c r="AN938" s="43"/>
      <c r="BA938" s="7"/>
      <c r="BB938" s="7"/>
      <c r="BC938" s="7"/>
      <c r="BT938" s="43"/>
      <c r="BU938" s="43"/>
      <c r="BV938" s="43"/>
      <c r="BW938" s="43"/>
      <c r="BX938" s="43"/>
      <c r="BY938" s="43"/>
      <c r="BZ938" s="43"/>
      <c r="CA938" s="43"/>
    </row>
    <row r="939" spans="1:79" ht="12.75">
      <c r="A939" s="43"/>
      <c r="B939" s="43"/>
      <c r="C939" s="43"/>
      <c r="D939" s="43"/>
      <c r="E939" s="43"/>
      <c r="F939" s="43"/>
      <c r="G939" s="43"/>
      <c r="H939" s="43"/>
      <c r="I939" s="11"/>
      <c r="J939" s="43"/>
      <c r="K939" s="43"/>
      <c r="L939" s="43"/>
      <c r="P939" s="11"/>
      <c r="T939" s="5"/>
      <c r="U939" s="5"/>
      <c r="AG939" s="98"/>
      <c r="AM939" s="7"/>
      <c r="AN939" s="43"/>
      <c r="BA939" s="7"/>
      <c r="BB939" s="7"/>
      <c r="BC939" s="7"/>
      <c r="BT939" s="43"/>
      <c r="BU939" s="43"/>
      <c r="BV939" s="43"/>
      <c r="BW939" s="43"/>
      <c r="BX939" s="43"/>
      <c r="BY939" s="43"/>
      <c r="BZ939" s="43"/>
      <c r="CA939" s="43"/>
    </row>
    <row r="940" spans="1:79" ht="12.75">
      <c r="A940" s="43"/>
      <c r="B940" s="43"/>
      <c r="C940" s="43"/>
      <c r="D940" s="43"/>
      <c r="E940" s="43"/>
      <c r="F940" s="43"/>
      <c r="G940" s="43"/>
      <c r="H940" s="43"/>
      <c r="I940" s="11"/>
      <c r="J940" s="43"/>
      <c r="K940" s="43"/>
      <c r="L940" s="43"/>
      <c r="P940" s="11"/>
      <c r="T940" s="5"/>
      <c r="U940" s="5"/>
      <c r="AG940" s="98"/>
      <c r="AM940" s="7"/>
      <c r="AN940" s="43"/>
      <c r="BA940" s="7"/>
      <c r="BB940" s="7"/>
      <c r="BC940" s="7"/>
      <c r="BT940" s="43"/>
      <c r="BU940" s="43"/>
      <c r="BV940" s="43"/>
      <c r="BW940" s="43"/>
      <c r="BX940" s="43"/>
      <c r="BY940" s="43"/>
      <c r="BZ940" s="43"/>
      <c r="CA940" s="43"/>
    </row>
    <row r="941" spans="1:79" ht="12.75">
      <c r="A941" s="43"/>
      <c r="B941" s="43"/>
      <c r="C941" s="43"/>
      <c r="D941" s="43"/>
      <c r="E941" s="43"/>
      <c r="F941" s="43"/>
      <c r="G941" s="43"/>
      <c r="H941" s="43"/>
      <c r="I941" s="11"/>
      <c r="J941" s="43"/>
      <c r="K941" s="43"/>
      <c r="L941" s="43"/>
      <c r="P941" s="11"/>
      <c r="T941" s="5"/>
      <c r="U941" s="5"/>
      <c r="AG941" s="98"/>
      <c r="AM941" s="7"/>
      <c r="AN941" s="43"/>
      <c r="BA941" s="7"/>
      <c r="BB941" s="7"/>
      <c r="BC941" s="7"/>
      <c r="BT941" s="43"/>
      <c r="BU941" s="43"/>
      <c r="BV941" s="43"/>
      <c r="BW941" s="43"/>
      <c r="BX941" s="43"/>
      <c r="BY941" s="43"/>
      <c r="BZ941" s="43"/>
      <c r="CA941" s="43"/>
    </row>
    <row r="942" spans="1:79" ht="12.75">
      <c r="A942" s="43"/>
      <c r="B942" s="43"/>
      <c r="C942" s="43"/>
      <c r="D942" s="43"/>
      <c r="E942" s="43"/>
      <c r="F942" s="43"/>
      <c r="G942" s="43"/>
      <c r="H942" s="43"/>
      <c r="I942" s="11"/>
      <c r="J942" s="43"/>
      <c r="K942" s="43"/>
      <c r="L942" s="43"/>
      <c r="P942" s="11"/>
      <c r="T942" s="5"/>
      <c r="U942" s="5"/>
      <c r="AG942" s="98"/>
      <c r="AM942" s="7"/>
      <c r="AN942" s="43"/>
      <c r="BA942" s="7"/>
      <c r="BB942" s="7"/>
      <c r="BC942" s="7"/>
      <c r="BT942" s="43"/>
      <c r="BU942" s="43"/>
      <c r="BV942" s="43"/>
      <c r="BW942" s="43"/>
      <c r="BX942" s="43"/>
      <c r="BY942" s="43"/>
      <c r="BZ942" s="43"/>
      <c r="CA942" s="43"/>
    </row>
    <row r="943" spans="1:79" ht="12.75">
      <c r="A943" s="43"/>
      <c r="B943" s="43"/>
      <c r="C943" s="43"/>
      <c r="D943" s="43"/>
      <c r="E943" s="43"/>
      <c r="F943" s="43"/>
      <c r="G943" s="43"/>
      <c r="H943" s="43"/>
      <c r="I943" s="11"/>
      <c r="J943" s="43"/>
      <c r="K943" s="43"/>
      <c r="L943" s="43"/>
      <c r="P943" s="11"/>
      <c r="T943" s="5"/>
      <c r="U943" s="5"/>
      <c r="AG943" s="98"/>
      <c r="AM943" s="7"/>
      <c r="AN943" s="43"/>
      <c r="BA943" s="7"/>
      <c r="BB943" s="7"/>
      <c r="BC943" s="7"/>
      <c r="BT943" s="43"/>
      <c r="BU943" s="43"/>
      <c r="BV943" s="43"/>
      <c r="BW943" s="43"/>
      <c r="BX943" s="43"/>
      <c r="BY943" s="43"/>
      <c r="BZ943" s="43"/>
      <c r="CA943" s="43"/>
    </row>
    <row r="944" spans="1:79" ht="12.75">
      <c r="A944" s="43"/>
      <c r="B944" s="43"/>
      <c r="C944" s="43"/>
      <c r="D944" s="43"/>
      <c r="E944" s="43"/>
      <c r="F944" s="43"/>
      <c r="G944" s="43"/>
      <c r="H944" s="43"/>
      <c r="I944" s="11"/>
      <c r="J944" s="43"/>
      <c r="K944" s="43"/>
      <c r="L944" s="43"/>
      <c r="P944" s="11"/>
      <c r="T944" s="5"/>
      <c r="U944" s="5"/>
      <c r="AG944" s="98"/>
      <c r="AM944" s="7"/>
      <c r="AN944" s="43"/>
      <c r="BA944" s="7"/>
      <c r="BB944" s="7"/>
      <c r="BC944" s="7"/>
      <c r="BT944" s="43"/>
      <c r="BU944" s="43"/>
      <c r="BV944" s="43"/>
      <c r="BW944" s="43"/>
      <c r="BX944" s="43"/>
      <c r="BY944" s="43"/>
      <c r="BZ944" s="43"/>
      <c r="CA944" s="43"/>
    </row>
    <row r="945" spans="1:79" ht="12.75">
      <c r="A945" s="43"/>
      <c r="B945" s="43"/>
      <c r="C945" s="43"/>
      <c r="D945" s="43"/>
      <c r="E945" s="43"/>
      <c r="F945" s="43"/>
      <c r="G945" s="43"/>
      <c r="H945" s="43"/>
      <c r="I945" s="11"/>
      <c r="J945" s="43"/>
      <c r="K945" s="43"/>
      <c r="L945" s="43"/>
      <c r="P945" s="11"/>
      <c r="T945" s="5"/>
      <c r="U945" s="5"/>
      <c r="AG945" s="98"/>
      <c r="AM945" s="7"/>
      <c r="AN945" s="43"/>
      <c r="BA945" s="7"/>
      <c r="BB945" s="7"/>
      <c r="BC945" s="7"/>
      <c r="BT945" s="43"/>
      <c r="BU945" s="43"/>
      <c r="BV945" s="43"/>
      <c r="BW945" s="43"/>
      <c r="BX945" s="43"/>
      <c r="BY945" s="43"/>
      <c r="BZ945" s="43"/>
      <c r="CA945" s="43"/>
    </row>
    <row r="946" spans="1:79" ht="12.75">
      <c r="A946" s="43"/>
      <c r="B946" s="43"/>
      <c r="C946" s="43"/>
      <c r="D946" s="43"/>
      <c r="E946" s="43"/>
      <c r="F946" s="43"/>
      <c r="G946" s="43"/>
      <c r="H946" s="43"/>
      <c r="I946" s="11"/>
      <c r="J946" s="43"/>
      <c r="K946" s="43"/>
      <c r="L946" s="43"/>
      <c r="P946" s="11"/>
      <c r="T946" s="5"/>
      <c r="U946" s="5"/>
      <c r="AG946" s="98"/>
      <c r="AM946" s="7"/>
      <c r="AN946" s="43"/>
      <c r="BA946" s="7"/>
      <c r="BB946" s="7"/>
      <c r="BC946" s="7"/>
      <c r="BT946" s="43"/>
      <c r="BU946" s="43"/>
      <c r="BV946" s="43"/>
      <c r="BW946" s="43"/>
      <c r="BX946" s="43"/>
      <c r="BY946" s="43"/>
      <c r="BZ946" s="43"/>
      <c r="CA946" s="43"/>
    </row>
    <row r="947" spans="1:79" ht="12.75">
      <c r="A947" s="43"/>
      <c r="B947" s="43"/>
      <c r="C947" s="43"/>
      <c r="D947" s="43"/>
      <c r="E947" s="43"/>
      <c r="F947" s="43"/>
      <c r="G947" s="43"/>
      <c r="H947" s="43"/>
      <c r="I947" s="11"/>
      <c r="J947" s="43"/>
      <c r="K947" s="43"/>
      <c r="L947" s="43"/>
      <c r="P947" s="11"/>
      <c r="T947" s="5"/>
      <c r="U947" s="5"/>
      <c r="AG947" s="98"/>
      <c r="AM947" s="7"/>
      <c r="AN947" s="43"/>
      <c r="BA947" s="7"/>
      <c r="BB947" s="7"/>
      <c r="BC947" s="7"/>
      <c r="BT947" s="43"/>
      <c r="BU947" s="43"/>
      <c r="BV947" s="43"/>
      <c r="BW947" s="43"/>
      <c r="BX947" s="43"/>
      <c r="BY947" s="43"/>
      <c r="BZ947" s="43"/>
      <c r="CA947" s="43"/>
    </row>
    <row r="948" spans="1:79" ht="12.75">
      <c r="A948" s="43"/>
      <c r="B948" s="43"/>
      <c r="C948" s="43"/>
      <c r="D948" s="43"/>
      <c r="E948" s="43"/>
      <c r="F948" s="43"/>
      <c r="G948" s="43"/>
      <c r="H948" s="43"/>
      <c r="I948" s="11"/>
      <c r="J948" s="43"/>
      <c r="K948" s="43"/>
      <c r="L948" s="43"/>
      <c r="P948" s="11"/>
      <c r="T948" s="5"/>
      <c r="U948" s="5"/>
      <c r="AG948" s="98"/>
      <c r="AM948" s="7"/>
      <c r="AN948" s="43"/>
      <c r="BA948" s="7"/>
      <c r="BB948" s="7"/>
      <c r="BC948" s="7"/>
      <c r="BT948" s="43"/>
      <c r="BU948" s="43"/>
      <c r="BV948" s="43"/>
      <c r="BW948" s="43"/>
      <c r="BX948" s="43"/>
      <c r="BY948" s="43"/>
      <c r="BZ948" s="43"/>
      <c r="CA948" s="43"/>
    </row>
    <row r="949" spans="1:79" ht="12.75">
      <c r="A949" s="43"/>
      <c r="B949" s="43"/>
      <c r="C949" s="43"/>
      <c r="D949" s="43"/>
      <c r="E949" s="43"/>
      <c r="F949" s="43"/>
      <c r="G949" s="43"/>
      <c r="H949" s="43"/>
      <c r="I949" s="11"/>
      <c r="J949" s="43"/>
      <c r="K949" s="43"/>
      <c r="L949" s="43"/>
      <c r="P949" s="11"/>
      <c r="T949" s="5"/>
      <c r="U949" s="5"/>
      <c r="AG949" s="98"/>
      <c r="AM949" s="7"/>
      <c r="AN949" s="43"/>
      <c r="BA949" s="7"/>
      <c r="BB949" s="7"/>
      <c r="BC949" s="7"/>
      <c r="BT949" s="43"/>
      <c r="BU949" s="43"/>
      <c r="BV949" s="43"/>
      <c r="BW949" s="43"/>
      <c r="BX949" s="43"/>
      <c r="BY949" s="43"/>
      <c r="BZ949" s="43"/>
      <c r="CA949" s="43"/>
    </row>
    <row r="950" spans="1:79" ht="12.75">
      <c r="A950" s="43"/>
      <c r="B950" s="43"/>
      <c r="C950" s="43"/>
      <c r="D950" s="43"/>
      <c r="E950" s="43"/>
      <c r="F950" s="43"/>
      <c r="G950" s="43"/>
      <c r="H950" s="43"/>
      <c r="I950" s="11"/>
      <c r="J950" s="43"/>
      <c r="K950" s="43"/>
      <c r="L950" s="43"/>
      <c r="P950" s="11"/>
      <c r="T950" s="5"/>
      <c r="U950" s="5"/>
      <c r="AG950" s="98"/>
      <c r="AM950" s="7"/>
      <c r="AN950" s="43"/>
      <c r="BA950" s="7"/>
      <c r="BB950" s="7"/>
      <c r="BC950" s="7"/>
      <c r="BT950" s="43"/>
      <c r="BU950" s="43"/>
      <c r="BV950" s="43"/>
      <c r="BW950" s="43"/>
      <c r="BX950" s="43"/>
      <c r="BY950" s="43"/>
      <c r="BZ950" s="43"/>
      <c r="CA950" s="43"/>
    </row>
    <row r="951" spans="1:79" ht="12.75">
      <c r="A951" s="43"/>
      <c r="B951" s="43"/>
      <c r="C951" s="43"/>
      <c r="D951" s="43"/>
      <c r="E951" s="43"/>
      <c r="F951" s="43"/>
      <c r="G951" s="43"/>
      <c r="H951" s="43"/>
      <c r="I951" s="11"/>
      <c r="J951" s="43"/>
      <c r="K951" s="43"/>
      <c r="L951" s="43"/>
      <c r="P951" s="11"/>
      <c r="T951" s="5"/>
      <c r="U951" s="5"/>
      <c r="AG951" s="98"/>
      <c r="AM951" s="7"/>
      <c r="AN951" s="43"/>
      <c r="BA951" s="7"/>
      <c r="BB951" s="7"/>
      <c r="BC951" s="7"/>
      <c r="BT951" s="43"/>
      <c r="BU951" s="43"/>
      <c r="BV951" s="43"/>
      <c r="BW951" s="43"/>
      <c r="BX951" s="43"/>
      <c r="BY951" s="43"/>
      <c r="BZ951" s="43"/>
      <c r="CA951" s="43"/>
    </row>
    <row r="952" spans="1:79" ht="12.75">
      <c r="A952" s="43"/>
      <c r="B952" s="43"/>
      <c r="C952" s="43"/>
      <c r="D952" s="43"/>
      <c r="E952" s="43"/>
      <c r="F952" s="43"/>
      <c r="G952" s="43"/>
      <c r="H952" s="43"/>
      <c r="I952" s="11"/>
      <c r="J952" s="43"/>
      <c r="K952" s="43"/>
      <c r="L952" s="43"/>
      <c r="P952" s="11"/>
      <c r="T952" s="5"/>
      <c r="U952" s="5"/>
      <c r="AG952" s="98"/>
      <c r="AM952" s="7"/>
      <c r="AN952" s="43"/>
      <c r="BA952" s="7"/>
      <c r="BB952" s="7"/>
      <c r="BC952" s="7"/>
      <c r="BT952" s="43"/>
      <c r="BU952" s="43"/>
      <c r="BV952" s="43"/>
      <c r="BW952" s="43"/>
      <c r="BX952" s="43"/>
      <c r="BY952" s="43"/>
      <c r="BZ952" s="43"/>
      <c r="CA952" s="43"/>
    </row>
    <row r="953" spans="1:79" ht="12.75">
      <c r="A953" s="43"/>
      <c r="B953" s="43"/>
      <c r="C953" s="43"/>
      <c r="D953" s="43"/>
      <c r="E953" s="43"/>
      <c r="F953" s="43"/>
      <c r="G953" s="43"/>
      <c r="H953" s="43"/>
      <c r="I953" s="11"/>
      <c r="J953" s="43"/>
      <c r="K953" s="43"/>
      <c r="L953" s="43"/>
      <c r="P953" s="11"/>
      <c r="T953" s="5"/>
      <c r="U953" s="5"/>
      <c r="AG953" s="98"/>
      <c r="AM953" s="7"/>
      <c r="AN953" s="43"/>
      <c r="BA953" s="7"/>
      <c r="BB953" s="7"/>
      <c r="BC953" s="7"/>
      <c r="BT953" s="43"/>
      <c r="BU953" s="43"/>
      <c r="BV953" s="43"/>
      <c r="BW953" s="43"/>
      <c r="BX953" s="43"/>
      <c r="BY953" s="43"/>
      <c r="BZ953" s="43"/>
      <c r="CA953" s="43"/>
    </row>
    <row r="954" spans="1:79" ht="12.75">
      <c r="A954" s="43"/>
      <c r="B954" s="43"/>
      <c r="C954" s="43"/>
      <c r="D954" s="43"/>
      <c r="E954" s="43"/>
      <c r="F954" s="43"/>
      <c r="G954" s="43"/>
      <c r="H954" s="43"/>
      <c r="I954" s="11"/>
      <c r="J954" s="43"/>
      <c r="K954" s="43"/>
      <c r="L954" s="43"/>
      <c r="P954" s="11"/>
      <c r="T954" s="5"/>
      <c r="U954" s="5"/>
      <c r="AG954" s="98"/>
      <c r="AM954" s="7"/>
      <c r="AN954" s="43"/>
      <c r="BA954" s="7"/>
      <c r="BB954" s="7"/>
      <c r="BC954" s="7"/>
      <c r="BT954" s="43"/>
      <c r="BU954" s="43"/>
      <c r="BV954" s="43"/>
      <c r="BW954" s="43"/>
      <c r="BX954" s="43"/>
      <c r="BY954" s="43"/>
      <c r="BZ954" s="43"/>
      <c r="CA954" s="43"/>
    </row>
    <row r="955" spans="1:79" ht="12.75">
      <c r="A955" s="43"/>
      <c r="B955" s="43"/>
      <c r="C955" s="43"/>
      <c r="D955" s="43"/>
      <c r="E955" s="43"/>
      <c r="F955" s="43"/>
      <c r="G955" s="43"/>
      <c r="H955" s="43"/>
      <c r="I955" s="11"/>
      <c r="J955" s="43"/>
      <c r="K955" s="43"/>
      <c r="L955" s="43"/>
      <c r="P955" s="11"/>
      <c r="T955" s="5"/>
      <c r="U955" s="5"/>
      <c r="AG955" s="98"/>
      <c r="AM955" s="7"/>
      <c r="AN955" s="43"/>
      <c r="BA955" s="7"/>
      <c r="BB955" s="7"/>
      <c r="BC955" s="7"/>
      <c r="BT955" s="43"/>
      <c r="BU955" s="43"/>
      <c r="BV955" s="43"/>
      <c r="BW955" s="43"/>
      <c r="BX955" s="43"/>
      <c r="BY955" s="43"/>
      <c r="BZ955" s="43"/>
      <c r="CA955" s="43"/>
    </row>
    <row r="956" spans="1:79" ht="12.75">
      <c r="A956" s="43"/>
      <c r="B956" s="43"/>
      <c r="C956" s="43"/>
      <c r="D956" s="43"/>
      <c r="E956" s="43"/>
      <c r="F956" s="43"/>
      <c r="G956" s="43"/>
      <c r="H956" s="43"/>
      <c r="I956" s="11"/>
      <c r="J956" s="43"/>
      <c r="K956" s="43"/>
      <c r="L956" s="43"/>
      <c r="P956" s="11"/>
      <c r="T956" s="5"/>
      <c r="U956" s="5"/>
      <c r="AG956" s="98"/>
      <c r="AM956" s="7"/>
      <c r="AN956" s="43"/>
      <c r="BA956" s="7"/>
      <c r="BB956" s="7"/>
      <c r="BC956" s="7"/>
      <c r="BT956" s="43"/>
      <c r="BU956" s="43"/>
      <c r="BV956" s="43"/>
      <c r="BW956" s="43"/>
      <c r="BX956" s="43"/>
      <c r="BY956" s="43"/>
      <c r="BZ956" s="43"/>
      <c r="CA956" s="43"/>
    </row>
    <row r="957" spans="1:79" ht="12.75">
      <c r="A957" s="43"/>
      <c r="B957" s="43"/>
      <c r="C957" s="43"/>
      <c r="D957" s="43"/>
      <c r="E957" s="43"/>
      <c r="F957" s="43"/>
      <c r="G957" s="43"/>
      <c r="H957" s="43"/>
      <c r="I957" s="11"/>
      <c r="J957" s="43"/>
      <c r="K957" s="43"/>
      <c r="L957" s="43"/>
      <c r="P957" s="11"/>
      <c r="T957" s="5"/>
      <c r="U957" s="5"/>
      <c r="AG957" s="98"/>
      <c r="AM957" s="7"/>
      <c r="AN957" s="43"/>
      <c r="BA957" s="7"/>
      <c r="BB957" s="7"/>
      <c r="BC957" s="7"/>
      <c r="BT957" s="43"/>
      <c r="BU957" s="43"/>
      <c r="BV957" s="43"/>
      <c r="BW957" s="43"/>
      <c r="BX957" s="43"/>
      <c r="BY957" s="43"/>
      <c r="BZ957" s="43"/>
      <c r="CA957" s="43"/>
    </row>
    <row r="958" spans="1:79" ht="12.75">
      <c r="A958" s="43"/>
      <c r="B958" s="43"/>
      <c r="C958" s="43"/>
      <c r="D958" s="43"/>
      <c r="E958" s="43"/>
      <c r="F958" s="43"/>
      <c r="G958" s="43"/>
      <c r="H958" s="43"/>
      <c r="I958" s="11"/>
      <c r="J958" s="43"/>
      <c r="K958" s="43"/>
      <c r="L958" s="43"/>
      <c r="P958" s="11"/>
      <c r="T958" s="5"/>
      <c r="U958" s="5"/>
      <c r="AG958" s="98"/>
      <c r="AM958" s="7"/>
      <c r="AN958" s="43"/>
      <c r="BA958" s="7"/>
      <c r="BB958" s="7"/>
      <c r="BC958" s="7"/>
      <c r="BT958" s="43"/>
      <c r="BU958" s="43"/>
      <c r="BV958" s="43"/>
      <c r="BW958" s="43"/>
      <c r="BX958" s="43"/>
      <c r="BY958" s="43"/>
      <c r="BZ958" s="43"/>
      <c r="CA958" s="43"/>
    </row>
    <row r="959" spans="1:79" ht="12.75">
      <c r="A959" s="43"/>
      <c r="B959" s="43"/>
      <c r="C959" s="43"/>
      <c r="D959" s="43"/>
      <c r="E959" s="43"/>
      <c r="F959" s="43"/>
      <c r="G959" s="43"/>
      <c r="H959" s="43"/>
      <c r="I959" s="11"/>
      <c r="J959" s="43"/>
      <c r="K959" s="43"/>
      <c r="L959" s="43"/>
      <c r="P959" s="11"/>
      <c r="T959" s="5"/>
      <c r="U959" s="5"/>
      <c r="AG959" s="98"/>
      <c r="AM959" s="7"/>
      <c r="AN959" s="43"/>
      <c r="BA959" s="7"/>
      <c r="BB959" s="7"/>
      <c r="BC959" s="7"/>
      <c r="BT959" s="43"/>
      <c r="BU959" s="43"/>
      <c r="BV959" s="43"/>
      <c r="BW959" s="43"/>
      <c r="BX959" s="43"/>
      <c r="BY959" s="43"/>
      <c r="BZ959" s="43"/>
      <c r="CA959" s="43"/>
    </row>
    <row r="960" spans="1:79" ht="12.75">
      <c r="A960" s="43"/>
      <c r="B960" s="43"/>
      <c r="C960" s="43"/>
      <c r="D960" s="43"/>
      <c r="E960" s="43"/>
      <c r="F960" s="43"/>
      <c r="G960" s="43"/>
      <c r="H960" s="43"/>
      <c r="I960" s="11"/>
      <c r="J960" s="43"/>
      <c r="K960" s="43"/>
      <c r="L960" s="43"/>
      <c r="P960" s="11"/>
      <c r="T960" s="5"/>
      <c r="U960" s="5"/>
      <c r="AG960" s="98"/>
      <c r="AM960" s="7"/>
      <c r="AN960" s="43"/>
      <c r="BA960" s="7"/>
      <c r="BB960" s="7"/>
      <c r="BC960" s="7"/>
      <c r="BT960" s="43"/>
      <c r="BU960" s="43"/>
      <c r="BV960" s="43"/>
      <c r="BW960" s="43"/>
      <c r="BX960" s="43"/>
      <c r="BY960" s="43"/>
      <c r="BZ960" s="43"/>
      <c r="CA960" s="43"/>
    </row>
    <row r="961" spans="1:79" ht="12.75">
      <c r="A961" s="43"/>
      <c r="B961" s="43"/>
      <c r="C961" s="43"/>
      <c r="D961" s="43"/>
      <c r="E961" s="43"/>
      <c r="F961" s="43"/>
      <c r="G961" s="43"/>
      <c r="H961" s="43"/>
      <c r="I961" s="11"/>
      <c r="J961" s="43"/>
      <c r="K961" s="43"/>
      <c r="L961" s="43"/>
      <c r="P961" s="11"/>
      <c r="T961" s="5"/>
      <c r="U961" s="5"/>
      <c r="AG961" s="98"/>
      <c r="AM961" s="7"/>
      <c r="AN961" s="43"/>
      <c r="BA961" s="7"/>
      <c r="BB961" s="7"/>
      <c r="BC961" s="7"/>
      <c r="BT961" s="43"/>
      <c r="BU961" s="43"/>
      <c r="BV961" s="43"/>
      <c r="BW961" s="43"/>
      <c r="BX961" s="43"/>
      <c r="BY961" s="43"/>
      <c r="BZ961" s="43"/>
      <c r="CA961" s="43"/>
    </row>
    <row r="962" spans="1:79" ht="12.75">
      <c r="A962" s="43"/>
      <c r="B962" s="43"/>
      <c r="C962" s="43"/>
      <c r="D962" s="43"/>
      <c r="E962" s="43"/>
      <c r="F962" s="43"/>
      <c r="G962" s="43"/>
      <c r="H962" s="43"/>
      <c r="I962" s="11"/>
      <c r="J962" s="43"/>
      <c r="K962" s="43"/>
      <c r="L962" s="43"/>
      <c r="P962" s="11"/>
      <c r="T962" s="5"/>
      <c r="U962" s="5"/>
      <c r="AG962" s="98"/>
      <c r="AM962" s="7"/>
      <c r="AN962" s="43"/>
      <c r="BA962" s="7"/>
      <c r="BB962" s="7"/>
      <c r="BC962" s="7"/>
      <c r="BT962" s="43"/>
      <c r="BU962" s="43"/>
      <c r="BV962" s="43"/>
      <c r="BW962" s="43"/>
      <c r="BX962" s="43"/>
      <c r="BY962" s="43"/>
      <c r="BZ962" s="43"/>
      <c r="CA962" s="43"/>
    </row>
    <row r="963" spans="1:79" ht="12.75">
      <c r="A963" s="43"/>
      <c r="B963" s="43"/>
      <c r="C963" s="43"/>
      <c r="D963" s="43"/>
      <c r="E963" s="43"/>
      <c r="F963" s="43"/>
      <c r="G963" s="43"/>
      <c r="H963" s="43"/>
      <c r="I963" s="11"/>
      <c r="J963" s="43"/>
      <c r="K963" s="43"/>
      <c r="L963" s="43"/>
      <c r="P963" s="11"/>
      <c r="T963" s="5"/>
      <c r="U963" s="5"/>
      <c r="AG963" s="98"/>
      <c r="AM963" s="7"/>
      <c r="AN963" s="43"/>
      <c r="BA963" s="7"/>
      <c r="BB963" s="7"/>
      <c r="BC963" s="7"/>
      <c r="BT963" s="43"/>
      <c r="BU963" s="43"/>
      <c r="BV963" s="43"/>
      <c r="BW963" s="43"/>
      <c r="BX963" s="43"/>
      <c r="BY963" s="43"/>
      <c r="BZ963" s="43"/>
      <c r="CA963" s="43"/>
    </row>
    <row r="964" spans="1:79" ht="12.75">
      <c r="A964" s="43"/>
      <c r="B964" s="43"/>
      <c r="C964" s="43"/>
      <c r="D964" s="43"/>
      <c r="E964" s="43"/>
      <c r="F964" s="43"/>
      <c r="G964" s="43"/>
      <c r="H964" s="43"/>
      <c r="I964" s="11"/>
      <c r="J964" s="43"/>
      <c r="K964" s="43"/>
      <c r="L964" s="43"/>
      <c r="P964" s="11"/>
      <c r="T964" s="5"/>
      <c r="U964" s="5"/>
      <c r="AG964" s="98"/>
      <c r="AM964" s="7"/>
      <c r="AN964" s="43"/>
      <c r="BA964" s="7"/>
      <c r="BB964" s="7"/>
      <c r="BC964" s="7"/>
      <c r="BT964" s="43"/>
      <c r="BU964" s="43"/>
      <c r="BV964" s="43"/>
      <c r="BW964" s="43"/>
      <c r="BX964" s="43"/>
      <c r="BY964" s="43"/>
      <c r="BZ964" s="43"/>
      <c r="CA964" s="43"/>
    </row>
    <row r="965" spans="1:79" ht="12.75">
      <c r="A965" s="43"/>
      <c r="B965" s="43"/>
      <c r="C965" s="43"/>
      <c r="D965" s="43"/>
      <c r="E965" s="43"/>
      <c r="F965" s="43"/>
      <c r="G965" s="43"/>
      <c r="H965" s="43"/>
      <c r="I965" s="11"/>
      <c r="J965" s="43"/>
      <c r="K965" s="43"/>
      <c r="L965" s="43"/>
      <c r="P965" s="11"/>
      <c r="T965" s="5"/>
      <c r="U965" s="5"/>
      <c r="AG965" s="98"/>
      <c r="AM965" s="7"/>
      <c r="AN965" s="43"/>
      <c r="BA965" s="7"/>
      <c r="BB965" s="7"/>
      <c r="BC965" s="7"/>
      <c r="BT965" s="43"/>
      <c r="BU965" s="43"/>
      <c r="BV965" s="43"/>
      <c r="BW965" s="43"/>
      <c r="BX965" s="43"/>
      <c r="BY965" s="43"/>
      <c r="BZ965" s="43"/>
      <c r="CA965" s="43"/>
    </row>
    <row r="966" spans="1:79" ht="12.75">
      <c r="A966" s="43"/>
      <c r="B966" s="43"/>
      <c r="C966" s="43"/>
      <c r="D966" s="43"/>
      <c r="E966" s="43"/>
      <c r="F966" s="43"/>
      <c r="G966" s="43"/>
      <c r="H966" s="43"/>
      <c r="I966" s="11"/>
      <c r="J966" s="43"/>
      <c r="K966" s="43"/>
      <c r="L966" s="43"/>
      <c r="P966" s="11"/>
      <c r="T966" s="5"/>
      <c r="U966" s="5"/>
      <c r="AG966" s="98"/>
      <c r="AM966" s="7"/>
      <c r="AN966" s="43"/>
      <c r="BA966" s="7"/>
      <c r="BB966" s="7"/>
      <c r="BC966" s="7"/>
      <c r="BT966" s="43"/>
      <c r="BU966" s="43"/>
      <c r="BV966" s="43"/>
      <c r="BW966" s="43"/>
      <c r="BX966" s="43"/>
      <c r="BY966" s="43"/>
      <c r="BZ966" s="43"/>
      <c r="CA966" s="43"/>
    </row>
    <row r="967" spans="1:79" ht="12.75">
      <c r="A967" s="43"/>
      <c r="B967" s="43"/>
      <c r="C967" s="43"/>
      <c r="D967" s="43"/>
      <c r="E967" s="43"/>
      <c r="F967" s="43"/>
      <c r="G967" s="43"/>
      <c r="H967" s="43"/>
      <c r="I967" s="11"/>
      <c r="J967" s="43"/>
      <c r="K967" s="43"/>
      <c r="L967" s="43"/>
      <c r="P967" s="11"/>
      <c r="T967" s="5"/>
      <c r="U967" s="5"/>
      <c r="AG967" s="98"/>
      <c r="AM967" s="7"/>
      <c r="AN967" s="43"/>
      <c r="BA967" s="7"/>
      <c r="BB967" s="7"/>
      <c r="BC967" s="7"/>
      <c r="BT967" s="43"/>
      <c r="BU967" s="43"/>
      <c r="BV967" s="43"/>
      <c r="BW967" s="43"/>
      <c r="BX967" s="43"/>
      <c r="BY967" s="43"/>
      <c r="BZ967" s="43"/>
      <c r="CA967" s="43"/>
    </row>
    <row r="968" spans="1:79" ht="12.75">
      <c r="A968" s="43"/>
      <c r="B968" s="43"/>
      <c r="C968" s="43"/>
      <c r="D968" s="43"/>
      <c r="E968" s="43"/>
      <c r="F968" s="43"/>
      <c r="G968" s="43"/>
      <c r="H968" s="43"/>
      <c r="I968" s="11"/>
      <c r="J968" s="43"/>
      <c r="K968" s="43"/>
      <c r="L968" s="43"/>
      <c r="P968" s="11"/>
      <c r="T968" s="5"/>
      <c r="U968" s="5"/>
      <c r="AG968" s="98"/>
      <c r="AM968" s="7"/>
      <c r="AN968" s="43"/>
      <c r="BA968" s="7"/>
      <c r="BB968" s="7"/>
      <c r="BC968" s="7"/>
      <c r="BT968" s="43"/>
      <c r="BU968" s="43"/>
      <c r="BV968" s="43"/>
      <c r="BW968" s="43"/>
      <c r="BX968" s="43"/>
      <c r="BY968" s="43"/>
      <c r="BZ968" s="43"/>
      <c r="CA968" s="43"/>
    </row>
    <row r="969" spans="1:79" ht="12.75">
      <c r="A969" s="43"/>
      <c r="B969" s="43"/>
      <c r="C969" s="43"/>
      <c r="D969" s="43"/>
      <c r="E969" s="43"/>
      <c r="F969" s="43"/>
      <c r="G969" s="43"/>
      <c r="H969" s="43"/>
      <c r="I969" s="11"/>
      <c r="J969" s="43"/>
      <c r="K969" s="43"/>
      <c r="L969" s="43"/>
      <c r="P969" s="11"/>
      <c r="T969" s="5"/>
      <c r="U969" s="5"/>
      <c r="AG969" s="98"/>
      <c r="AM969" s="7"/>
      <c r="AN969" s="43"/>
      <c r="BA969" s="7"/>
      <c r="BB969" s="7"/>
      <c r="BC969" s="7"/>
      <c r="BT969" s="43"/>
      <c r="BU969" s="43"/>
      <c r="BV969" s="43"/>
      <c r="BW969" s="43"/>
      <c r="BX969" s="43"/>
      <c r="BY969" s="43"/>
      <c r="BZ969" s="43"/>
      <c r="CA969" s="43"/>
    </row>
    <row r="970" spans="1:79" ht="12.75">
      <c r="A970" s="43"/>
      <c r="B970" s="43"/>
      <c r="C970" s="43"/>
      <c r="D970" s="43"/>
      <c r="E970" s="43"/>
      <c r="F970" s="43"/>
      <c r="G970" s="43"/>
      <c r="H970" s="43"/>
      <c r="I970" s="11"/>
      <c r="J970" s="43"/>
      <c r="K970" s="43"/>
      <c r="L970" s="43"/>
      <c r="P970" s="11"/>
      <c r="T970" s="5"/>
      <c r="U970" s="5"/>
      <c r="AG970" s="98"/>
      <c r="AM970" s="7"/>
      <c r="AN970" s="43"/>
      <c r="BA970" s="7"/>
      <c r="BB970" s="7"/>
      <c r="BC970" s="7"/>
      <c r="BT970" s="43"/>
      <c r="BU970" s="43"/>
      <c r="BV970" s="43"/>
      <c r="BW970" s="43"/>
      <c r="BX970" s="43"/>
      <c r="BY970" s="43"/>
      <c r="BZ970" s="43"/>
      <c r="CA970" s="43"/>
    </row>
    <row r="971" spans="1:79" ht="12.75">
      <c r="A971" s="43"/>
      <c r="B971" s="43"/>
      <c r="C971" s="43"/>
      <c r="D971" s="43"/>
      <c r="E971" s="43"/>
      <c r="F971" s="43"/>
      <c r="G971" s="43"/>
      <c r="H971" s="43"/>
      <c r="I971" s="11"/>
      <c r="J971" s="43"/>
      <c r="K971" s="43"/>
      <c r="L971" s="43"/>
      <c r="P971" s="11"/>
      <c r="T971" s="5"/>
      <c r="U971" s="5"/>
      <c r="AG971" s="98"/>
      <c r="AM971" s="7"/>
      <c r="AN971" s="43"/>
      <c r="BA971" s="7"/>
      <c r="BB971" s="7"/>
      <c r="BC971" s="7"/>
      <c r="BT971" s="43"/>
      <c r="BU971" s="43"/>
      <c r="BV971" s="43"/>
      <c r="BW971" s="43"/>
      <c r="BX971" s="43"/>
      <c r="BY971" s="43"/>
      <c r="BZ971" s="43"/>
      <c r="CA971" s="43"/>
    </row>
    <row r="972" spans="1:79" ht="12.75">
      <c r="A972" s="43"/>
      <c r="B972" s="43"/>
      <c r="C972" s="43"/>
      <c r="D972" s="43"/>
      <c r="E972" s="43"/>
      <c r="F972" s="43"/>
      <c r="G972" s="43"/>
      <c r="H972" s="43"/>
      <c r="I972" s="11"/>
      <c r="J972" s="43"/>
      <c r="K972" s="43"/>
      <c r="L972" s="43"/>
      <c r="P972" s="11"/>
      <c r="T972" s="5"/>
      <c r="U972" s="5"/>
      <c r="AG972" s="98"/>
      <c r="AM972" s="7"/>
      <c r="AN972" s="43"/>
      <c r="BA972" s="7"/>
      <c r="BB972" s="7"/>
      <c r="BC972" s="7"/>
      <c r="BT972" s="43"/>
      <c r="BU972" s="43"/>
      <c r="BV972" s="43"/>
      <c r="BW972" s="43"/>
      <c r="BX972" s="43"/>
      <c r="BY972" s="43"/>
      <c r="BZ972" s="43"/>
      <c r="CA972" s="43"/>
    </row>
    <row r="973" spans="1:79" ht="12.75">
      <c r="A973" s="43"/>
      <c r="B973" s="43"/>
      <c r="C973" s="43"/>
      <c r="D973" s="43"/>
      <c r="E973" s="43"/>
      <c r="F973" s="43"/>
      <c r="G973" s="43"/>
      <c r="H973" s="43"/>
      <c r="I973" s="11"/>
      <c r="J973" s="43"/>
      <c r="K973" s="43"/>
      <c r="L973" s="43"/>
      <c r="P973" s="11"/>
      <c r="T973" s="5"/>
      <c r="U973" s="5"/>
      <c r="AG973" s="98"/>
      <c r="AM973" s="7"/>
      <c r="AN973" s="43"/>
      <c r="BA973" s="7"/>
      <c r="BB973" s="7"/>
      <c r="BC973" s="7"/>
      <c r="BT973" s="43"/>
      <c r="BU973" s="43"/>
      <c r="BV973" s="43"/>
      <c r="BW973" s="43"/>
      <c r="BX973" s="43"/>
      <c r="BY973" s="43"/>
      <c r="BZ973" s="43"/>
      <c r="CA973" s="43"/>
    </row>
    <row r="974" spans="1:79" ht="12.75">
      <c r="A974" s="43"/>
      <c r="B974" s="43"/>
      <c r="C974" s="43"/>
      <c r="D974" s="43"/>
      <c r="E974" s="43"/>
      <c r="F974" s="43"/>
      <c r="G974" s="43"/>
      <c r="H974" s="43"/>
      <c r="I974" s="11"/>
      <c r="J974" s="43"/>
      <c r="K974" s="43"/>
      <c r="L974" s="43"/>
      <c r="P974" s="11"/>
      <c r="T974" s="5"/>
      <c r="U974" s="5"/>
      <c r="AG974" s="98"/>
      <c r="AM974" s="7"/>
      <c r="AN974" s="43"/>
      <c r="BA974" s="7"/>
      <c r="BB974" s="7"/>
      <c r="BC974" s="7"/>
      <c r="BT974" s="43"/>
      <c r="BU974" s="43"/>
      <c r="BV974" s="43"/>
      <c r="BW974" s="43"/>
      <c r="BX974" s="43"/>
      <c r="BY974" s="43"/>
      <c r="BZ974" s="43"/>
      <c r="CA974" s="43"/>
    </row>
    <row r="975" spans="1:79" ht="12.75">
      <c r="A975" s="43"/>
      <c r="B975" s="43"/>
      <c r="C975" s="43"/>
      <c r="D975" s="43"/>
      <c r="E975" s="43"/>
      <c r="F975" s="43"/>
      <c r="G975" s="43"/>
      <c r="H975" s="43"/>
      <c r="I975" s="11"/>
      <c r="J975" s="43"/>
      <c r="K975" s="43"/>
      <c r="L975" s="43"/>
      <c r="P975" s="11"/>
      <c r="T975" s="5"/>
      <c r="U975" s="5"/>
      <c r="AG975" s="98"/>
      <c r="AM975" s="7"/>
      <c r="AN975" s="43"/>
      <c r="BA975" s="7"/>
      <c r="BB975" s="7"/>
      <c r="BC975" s="7"/>
      <c r="BT975" s="43"/>
      <c r="BU975" s="43"/>
      <c r="BV975" s="43"/>
      <c r="BW975" s="43"/>
      <c r="BX975" s="43"/>
      <c r="BY975" s="43"/>
      <c r="BZ975" s="43"/>
      <c r="CA975" s="43"/>
    </row>
    <row r="976" spans="1:79" ht="12.75">
      <c r="A976" s="43"/>
      <c r="B976" s="43"/>
      <c r="C976" s="43"/>
      <c r="D976" s="43"/>
      <c r="E976" s="43"/>
      <c r="F976" s="43"/>
      <c r="G976" s="43"/>
      <c r="H976" s="43"/>
      <c r="I976" s="11"/>
      <c r="J976" s="43"/>
      <c r="K976" s="43"/>
      <c r="L976" s="43"/>
      <c r="P976" s="11"/>
      <c r="T976" s="5"/>
      <c r="U976" s="5"/>
      <c r="AG976" s="98"/>
      <c r="AM976" s="7"/>
      <c r="AN976" s="43"/>
      <c r="BA976" s="7"/>
      <c r="BB976" s="7"/>
      <c r="BC976" s="7"/>
      <c r="BT976" s="43"/>
      <c r="BU976" s="43"/>
      <c r="BV976" s="43"/>
      <c r="BW976" s="43"/>
      <c r="BX976" s="43"/>
      <c r="BY976" s="43"/>
      <c r="BZ976" s="43"/>
      <c r="CA976" s="43"/>
    </row>
    <row r="977" spans="1:79" ht="12.75">
      <c r="A977" s="43"/>
      <c r="B977" s="43"/>
      <c r="C977" s="43"/>
      <c r="D977" s="43"/>
      <c r="E977" s="43"/>
      <c r="F977" s="43"/>
      <c r="G977" s="43"/>
      <c r="H977" s="43"/>
      <c r="I977" s="11"/>
      <c r="J977" s="43"/>
      <c r="K977" s="43"/>
      <c r="L977" s="43"/>
      <c r="P977" s="11"/>
      <c r="T977" s="5"/>
      <c r="U977" s="5"/>
      <c r="AG977" s="98"/>
      <c r="AM977" s="7"/>
      <c r="AN977" s="43"/>
      <c r="BA977" s="7"/>
      <c r="BB977" s="7"/>
      <c r="BC977" s="7"/>
      <c r="BT977" s="43"/>
      <c r="BU977" s="43"/>
      <c r="BV977" s="43"/>
      <c r="BW977" s="43"/>
      <c r="BX977" s="43"/>
      <c r="BY977" s="43"/>
      <c r="BZ977" s="43"/>
      <c r="CA977" s="43"/>
    </row>
    <row r="978" spans="1:79" ht="12.75">
      <c r="A978" s="43"/>
      <c r="B978" s="43"/>
      <c r="C978" s="43"/>
      <c r="D978" s="43"/>
      <c r="E978" s="43"/>
      <c r="F978" s="43"/>
      <c r="G978" s="43"/>
      <c r="H978" s="43"/>
      <c r="I978" s="11"/>
      <c r="J978" s="43"/>
      <c r="K978" s="43"/>
      <c r="L978" s="43"/>
      <c r="P978" s="11"/>
      <c r="T978" s="5"/>
      <c r="U978" s="5"/>
      <c r="AG978" s="98"/>
      <c r="AM978" s="7"/>
      <c r="AN978" s="43"/>
      <c r="BA978" s="7"/>
      <c r="BB978" s="7"/>
      <c r="BC978" s="7"/>
      <c r="BT978" s="43"/>
      <c r="BU978" s="43"/>
      <c r="BV978" s="43"/>
      <c r="BW978" s="43"/>
      <c r="BX978" s="43"/>
      <c r="BY978" s="43"/>
      <c r="BZ978" s="43"/>
      <c r="CA978" s="43"/>
    </row>
    <row r="979" spans="1:79" ht="12.75">
      <c r="A979" s="43"/>
      <c r="B979" s="43"/>
      <c r="C979" s="43"/>
      <c r="D979" s="43"/>
      <c r="E979" s="43"/>
      <c r="F979" s="43"/>
      <c r="G979" s="43"/>
      <c r="H979" s="43"/>
      <c r="I979" s="11"/>
      <c r="J979" s="43"/>
      <c r="K979" s="43"/>
      <c r="L979" s="43"/>
      <c r="P979" s="11"/>
      <c r="T979" s="5"/>
      <c r="U979" s="5"/>
      <c r="AG979" s="98"/>
      <c r="AM979" s="7"/>
      <c r="AN979" s="43"/>
      <c r="BA979" s="7"/>
      <c r="BB979" s="7"/>
      <c r="BC979" s="7"/>
      <c r="BT979" s="43"/>
      <c r="BU979" s="43"/>
      <c r="BV979" s="43"/>
      <c r="BW979" s="43"/>
      <c r="BX979" s="43"/>
      <c r="BY979" s="43"/>
      <c r="BZ979" s="43"/>
      <c r="CA979" s="43"/>
    </row>
    <row r="980" spans="1:79" ht="12.75">
      <c r="A980" s="43"/>
      <c r="B980" s="43"/>
      <c r="C980" s="43"/>
      <c r="D980" s="43"/>
      <c r="E980" s="43"/>
      <c r="F980" s="43"/>
      <c r="G980" s="43"/>
      <c r="H980" s="43"/>
      <c r="I980" s="11"/>
      <c r="J980" s="43"/>
      <c r="K980" s="43"/>
      <c r="L980" s="43"/>
      <c r="P980" s="11"/>
      <c r="T980" s="5"/>
      <c r="U980" s="5"/>
      <c r="AG980" s="98"/>
      <c r="AM980" s="7"/>
      <c r="AN980" s="43"/>
      <c r="BA980" s="7"/>
      <c r="BB980" s="7"/>
      <c r="BC980" s="7"/>
      <c r="BT980" s="43"/>
      <c r="BU980" s="43"/>
      <c r="BV980" s="43"/>
      <c r="BW980" s="43"/>
      <c r="BX980" s="43"/>
      <c r="BY980" s="43"/>
      <c r="BZ980" s="43"/>
      <c r="CA980" s="43"/>
    </row>
    <row r="981" spans="1:79" ht="12.75">
      <c r="A981" s="43"/>
      <c r="B981" s="43"/>
      <c r="C981" s="43"/>
      <c r="D981" s="43"/>
      <c r="E981" s="43"/>
      <c r="F981" s="43"/>
      <c r="G981" s="43"/>
      <c r="H981" s="43"/>
      <c r="I981" s="11"/>
      <c r="J981" s="43"/>
      <c r="K981" s="43"/>
      <c r="L981" s="43"/>
      <c r="P981" s="11"/>
      <c r="T981" s="5"/>
      <c r="U981" s="5"/>
      <c r="AG981" s="98"/>
      <c r="AM981" s="7"/>
      <c r="AN981" s="43"/>
      <c r="BA981" s="7"/>
      <c r="BB981" s="7"/>
      <c r="BC981" s="7"/>
      <c r="BT981" s="43"/>
      <c r="BU981" s="43"/>
      <c r="BV981" s="43"/>
      <c r="BW981" s="43"/>
      <c r="BX981" s="43"/>
      <c r="BY981" s="43"/>
      <c r="BZ981" s="43"/>
      <c r="CA981" s="43"/>
    </row>
    <row r="982" spans="1:79" ht="12.75">
      <c r="A982" s="43"/>
      <c r="B982" s="43"/>
      <c r="C982" s="43"/>
      <c r="D982" s="43"/>
      <c r="E982" s="43"/>
      <c r="F982" s="43"/>
      <c r="G982" s="43"/>
      <c r="H982" s="43"/>
      <c r="I982" s="11"/>
      <c r="J982" s="43"/>
      <c r="K982" s="43"/>
      <c r="L982" s="43"/>
      <c r="P982" s="11"/>
      <c r="T982" s="5"/>
      <c r="U982" s="5"/>
      <c r="AG982" s="98"/>
      <c r="AM982" s="7"/>
      <c r="AN982" s="43"/>
      <c r="BA982" s="7"/>
      <c r="BB982" s="7"/>
      <c r="BC982" s="7"/>
      <c r="BT982" s="43"/>
      <c r="BU982" s="43"/>
      <c r="BV982" s="43"/>
      <c r="BW982" s="43"/>
      <c r="BX982" s="43"/>
      <c r="BY982" s="43"/>
      <c r="BZ982" s="43"/>
      <c r="CA982" s="43"/>
    </row>
    <row r="983" spans="1:79" ht="12.75">
      <c r="A983" s="43"/>
      <c r="B983" s="43"/>
      <c r="C983" s="43"/>
      <c r="D983" s="43"/>
      <c r="E983" s="43"/>
      <c r="F983" s="43"/>
      <c r="G983" s="43"/>
      <c r="H983" s="43"/>
      <c r="I983" s="11"/>
      <c r="J983" s="43"/>
      <c r="K983" s="43"/>
      <c r="L983" s="43"/>
      <c r="P983" s="11"/>
      <c r="T983" s="5"/>
      <c r="U983" s="5"/>
      <c r="AG983" s="98"/>
      <c r="AM983" s="7"/>
      <c r="AN983" s="43"/>
      <c r="BA983" s="7"/>
      <c r="BB983" s="7"/>
      <c r="BC983" s="7"/>
      <c r="BT983" s="43"/>
      <c r="BU983" s="43"/>
      <c r="BV983" s="43"/>
      <c r="BW983" s="43"/>
      <c r="BX983" s="43"/>
      <c r="BY983" s="43"/>
      <c r="BZ983" s="43"/>
      <c r="CA983" s="43"/>
    </row>
    <row r="984" spans="1:79" ht="12.75">
      <c r="A984" s="43"/>
      <c r="B984" s="43"/>
      <c r="C984" s="43"/>
      <c r="D984" s="43"/>
      <c r="E984" s="43"/>
      <c r="F984" s="43"/>
      <c r="G984" s="43"/>
      <c r="H984" s="43"/>
      <c r="I984" s="11"/>
      <c r="J984" s="43"/>
      <c r="K984" s="43"/>
      <c r="L984" s="43"/>
      <c r="P984" s="11"/>
      <c r="T984" s="5"/>
      <c r="U984" s="5"/>
      <c r="AG984" s="98"/>
      <c r="AM984" s="7"/>
      <c r="AN984" s="43"/>
      <c r="BA984" s="7"/>
      <c r="BB984" s="7"/>
      <c r="BC984" s="7"/>
      <c r="BT984" s="43"/>
      <c r="BU984" s="43"/>
      <c r="BV984" s="43"/>
      <c r="BW984" s="43"/>
      <c r="BX984" s="43"/>
      <c r="BY984" s="43"/>
      <c r="BZ984" s="43"/>
      <c r="CA984" s="43"/>
    </row>
    <row r="985" spans="1:79" ht="12.75">
      <c r="A985" s="43"/>
      <c r="B985" s="43"/>
      <c r="C985" s="43"/>
      <c r="D985" s="43"/>
      <c r="E985" s="43"/>
      <c r="F985" s="43"/>
      <c r="G985" s="43"/>
      <c r="H985" s="43"/>
      <c r="I985" s="11"/>
      <c r="J985" s="43"/>
      <c r="K985" s="43"/>
      <c r="L985" s="43"/>
      <c r="P985" s="11"/>
      <c r="T985" s="5"/>
      <c r="U985" s="5"/>
      <c r="AG985" s="98"/>
      <c r="AM985" s="7"/>
      <c r="AN985" s="43"/>
      <c r="BA985" s="7"/>
      <c r="BB985" s="7"/>
      <c r="BC985" s="7"/>
      <c r="BT985" s="43"/>
      <c r="BU985" s="43"/>
      <c r="BV985" s="43"/>
      <c r="BW985" s="43"/>
      <c r="BX985" s="43"/>
      <c r="BY985" s="43"/>
      <c r="BZ985" s="43"/>
      <c r="CA985" s="43"/>
    </row>
    <row r="986" spans="1:79" ht="12.75">
      <c r="A986" s="43"/>
      <c r="B986" s="43"/>
      <c r="C986" s="43"/>
      <c r="D986" s="43"/>
      <c r="E986" s="43"/>
      <c r="F986" s="43"/>
      <c r="G986" s="43"/>
      <c r="H986" s="43"/>
      <c r="I986" s="11"/>
      <c r="J986" s="43"/>
      <c r="K986" s="43"/>
      <c r="L986" s="43"/>
      <c r="P986" s="11"/>
      <c r="T986" s="5"/>
      <c r="U986" s="5"/>
      <c r="AG986" s="98"/>
      <c r="AM986" s="7"/>
      <c r="AN986" s="43"/>
      <c r="BA986" s="7"/>
      <c r="BB986" s="7"/>
      <c r="BC986" s="7"/>
      <c r="BT986" s="43"/>
      <c r="BU986" s="43"/>
      <c r="BV986" s="43"/>
      <c r="BW986" s="43"/>
      <c r="BX986" s="43"/>
      <c r="BY986" s="43"/>
      <c r="BZ986" s="43"/>
      <c r="CA986" s="43"/>
    </row>
    <row r="987" spans="1:79" ht="12.75">
      <c r="A987" s="43"/>
      <c r="B987" s="43"/>
      <c r="C987" s="43"/>
      <c r="D987" s="43"/>
      <c r="E987" s="43"/>
      <c r="F987" s="43"/>
      <c r="G987" s="43"/>
      <c r="H987" s="43"/>
      <c r="I987" s="11"/>
      <c r="J987" s="43"/>
      <c r="K987" s="43"/>
      <c r="L987" s="43"/>
      <c r="P987" s="11"/>
      <c r="T987" s="5"/>
      <c r="U987" s="5"/>
      <c r="AG987" s="98"/>
      <c r="AM987" s="7"/>
      <c r="AN987" s="43"/>
      <c r="BA987" s="7"/>
      <c r="BB987" s="7"/>
      <c r="BC987" s="7"/>
      <c r="BT987" s="43"/>
      <c r="BU987" s="43"/>
      <c r="BV987" s="43"/>
      <c r="BW987" s="43"/>
      <c r="BX987" s="43"/>
      <c r="BY987" s="43"/>
      <c r="BZ987" s="43"/>
      <c r="CA987" s="43"/>
    </row>
    <row r="988" spans="1:79" ht="12.75">
      <c r="A988" s="43"/>
      <c r="B988" s="43"/>
      <c r="C988" s="43"/>
      <c r="D988" s="43"/>
      <c r="E988" s="43"/>
      <c r="F988" s="43"/>
      <c r="G988" s="43"/>
      <c r="H988" s="43"/>
      <c r="I988" s="11"/>
      <c r="J988" s="43"/>
      <c r="K988" s="43"/>
      <c r="L988" s="43"/>
      <c r="P988" s="11"/>
      <c r="T988" s="5"/>
      <c r="U988" s="5"/>
      <c r="AG988" s="98"/>
      <c r="AM988" s="7"/>
      <c r="AN988" s="43"/>
      <c r="BA988" s="7"/>
      <c r="BB988" s="7"/>
      <c r="BC988" s="7"/>
      <c r="BT988" s="43"/>
      <c r="BU988" s="43"/>
      <c r="BV988" s="43"/>
      <c r="BW988" s="43"/>
      <c r="BX988" s="43"/>
      <c r="BY988" s="43"/>
      <c r="BZ988" s="43"/>
      <c r="CA988" s="43"/>
    </row>
    <row r="989" spans="1:79" ht="12.75">
      <c r="A989" s="43"/>
      <c r="B989" s="43"/>
      <c r="C989" s="43"/>
      <c r="D989" s="43"/>
      <c r="E989" s="43"/>
      <c r="F989" s="43"/>
      <c r="G989" s="43"/>
      <c r="H989" s="43"/>
      <c r="I989" s="11"/>
      <c r="J989" s="43"/>
      <c r="K989" s="43"/>
      <c r="L989" s="43"/>
      <c r="P989" s="11"/>
      <c r="T989" s="5"/>
      <c r="U989" s="5"/>
      <c r="AG989" s="98"/>
      <c r="AM989" s="7"/>
      <c r="AN989" s="43"/>
      <c r="BA989" s="7"/>
      <c r="BB989" s="7"/>
      <c r="BC989" s="7"/>
      <c r="BT989" s="43"/>
      <c r="BU989" s="43"/>
      <c r="BV989" s="43"/>
      <c r="BW989" s="43"/>
      <c r="BX989" s="43"/>
      <c r="BY989" s="43"/>
      <c r="BZ989" s="43"/>
      <c r="CA989" s="43"/>
    </row>
    <row r="990" spans="1:79" ht="12.75">
      <c r="A990" s="43"/>
      <c r="B990" s="43"/>
      <c r="C990" s="43"/>
      <c r="D990" s="43"/>
      <c r="E990" s="43"/>
      <c r="F990" s="43"/>
      <c r="G990" s="43"/>
      <c r="H990" s="43"/>
      <c r="I990" s="11"/>
      <c r="J990" s="43"/>
      <c r="K990" s="43"/>
      <c r="L990" s="43"/>
      <c r="P990" s="11"/>
      <c r="T990" s="5"/>
      <c r="U990" s="5"/>
      <c r="AG990" s="98"/>
      <c r="AM990" s="7"/>
      <c r="AN990" s="43"/>
      <c r="BA990" s="7"/>
      <c r="BB990" s="7"/>
      <c r="BC990" s="7"/>
      <c r="BT990" s="43"/>
      <c r="BU990" s="43"/>
      <c r="BV990" s="43"/>
      <c r="BW990" s="43"/>
      <c r="BX990" s="43"/>
      <c r="BY990" s="43"/>
      <c r="BZ990" s="43"/>
      <c r="CA990" s="43"/>
    </row>
    <row r="991" spans="1:79" ht="12.75">
      <c r="A991" s="43"/>
      <c r="B991" s="43"/>
      <c r="C991" s="43"/>
      <c r="D991" s="43"/>
      <c r="E991" s="43"/>
      <c r="F991" s="43"/>
      <c r="G991" s="43"/>
      <c r="H991" s="43"/>
      <c r="I991" s="11"/>
      <c r="J991" s="43"/>
      <c r="K991" s="43"/>
      <c r="L991" s="43"/>
      <c r="P991" s="11"/>
      <c r="T991" s="5"/>
      <c r="U991" s="5"/>
      <c r="AG991" s="98"/>
      <c r="AM991" s="7"/>
      <c r="AN991" s="43"/>
      <c r="BA991" s="7"/>
      <c r="BB991" s="7"/>
      <c r="BC991" s="7"/>
      <c r="BT991" s="43"/>
      <c r="BU991" s="43"/>
      <c r="BV991" s="43"/>
      <c r="BW991" s="43"/>
      <c r="BX991" s="43"/>
      <c r="BY991" s="43"/>
      <c r="BZ991" s="43"/>
      <c r="CA991" s="43"/>
    </row>
    <row r="992" spans="1:79" ht="12.75">
      <c r="A992" s="43"/>
      <c r="B992" s="43"/>
      <c r="C992" s="43"/>
      <c r="D992" s="43"/>
      <c r="E992" s="43"/>
      <c r="F992" s="43"/>
      <c r="G992" s="43"/>
      <c r="H992" s="43"/>
      <c r="I992" s="11"/>
      <c r="J992" s="43"/>
      <c r="K992" s="43"/>
      <c r="L992" s="43"/>
      <c r="P992" s="11"/>
      <c r="T992" s="5"/>
      <c r="U992" s="5"/>
      <c r="AG992" s="98"/>
      <c r="AM992" s="7"/>
      <c r="AN992" s="43"/>
      <c r="BA992" s="7"/>
      <c r="BB992" s="7"/>
      <c r="BC992" s="7"/>
      <c r="BT992" s="43"/>
      <c r="BU992" s="43"/>
      <c r="BV992" s="43"/>
      <c r="BW992" s="43"/>
      <c r="BX992" s="43"/>
      <c r="BY992" s="43"/>
      <c r="BZ992" s="43"/>
      <c r="CA992" s="43"/>
    </row>
    <row r="993" spans="1:79" ht="12.75">
      <c r="A993" s="43"/>
      <c r="B993" s="43"/>
      <c r="C993" s="43"/>
      <c r="D993" s="43"/>
      <c r="E993" s="43"/>
      <c r="F993" s="43"/>
      <c r="G993" s="43"/>
      <c r="H993" s="43"/>
      <c r="I993" s="11"/>
      <c r="J993" s="43"/>
      <c r="K993" s="43"/>
      <c r="L993" s="43"/>
      <c r="P993" s="11"/>
      <c r="T993" s="5"/>
      <c r="U993" s="5"/>
      <c r="AG993" s="98"/>
      <c r="AM993" s="7"/>
      <c r="AN993" s="43"/>
      <c r="BA993" s="7"/>
      <c r="BB993" s="7"/>
      <c r="BC993" s="7"/>
      <c r="BT993" s="43"/>
      <c r="BU993" s="43"/>
      <c r="BV993" s="43"/>
      <c r="BW993" s="43"/>
      <c r="BX993" s="43"/>
      <c r="BY993" s="43"/>
      <c r="BZ993" s="43"/>
      <c r="CA993" s="43"/>
    </row>
    <row r="994" spans="1:79" ht="12.75">
      <c r="A994" s="43"/>
      <c r="B994" s="43"/>
      <c r="C994" s="43"/>
      <c r="D994" s="43"/>
      <c r="E994" s="43"/>
      <c r="F994" s="43"/>
      <c r="G994" s="43"/>
      <c r="H994" s="43"/>
      <c r="I994" s="11"/>
      <c r="J994" s="43"/>
      <c r="K994" s="43"/>
      <c r="L994" s="43"/>
      <c r="P994" s="11"/>
      <c r="T994" s="5"/>
      <c r="U994" s="5"/>
      <c r="AG994" s="98"/>
      <c r="AM994" s="7"/>
      <c r="AN994" s="43"/>
      <c r="BA994" s="7"/>
      <c r="BB994" s="7"/>
      <c r="BC994" s="7"/>
      <c r="BT994" s="43"/>
      <c r="BU994" s="43"/>
      <c r="BV994" s="43"/>
      <c r="BW994" s="43"/>
      <c r="BX994" s="43"/>
      <c r="BY994" s="43"/>
      <c r="BZ994" s="43"/>
      <c r="CA994" s="43"/>
    </row>
    <row r="995" spans="1:79" ht="12.75">
      <c r="A995" s="43"/>
      <c r="B995" s="43"/>
      <c r="C995" s="43"/>
      <c r="D995" s="43"/>
      <c r="E995" s="43"/>
      <c r="F995" s="43"/>
      <c r="G995" s="43"/>
      <c r="H995" s="43"/>
      <c r="I995" s="11"/>
      <c r="J995" s="43"/>
      <c r="K995" s="43"/>
      <c r="L995" s="43"/>
      <c r="P995" s="11"/>
      <c r="T995" s="5"/>
      <c r="U995" s="5"/>
      <c r="AG995" s="98"/>
      <c r="AM995" s="7"/>
      <c r="AN995" s="43"/>
      <c r="BA995" s="7"/>
      <c r="BB995" s="7"/>
      <c r="BC995" s="7"/>
      <c r="BT995" s="43"/>
      <c r="BU995" s="43"/>
      <c r="BV995" s="43"/>
      <c r="BW995" s="43"/>
      <c r="BX995" s="43"/>
      <c r="BY995" s="43"/>
      <c r="BZ995" s="43"/>
      <c r="CA995" s="43"/>
    </row>
    <row r="996" spans="1:79" ht="12.75">
      <c r="A996" s="43"/>
      <c r="B996" s="43"/>
      <c r="C996" s="43"/>
      <c r="D996" s="43"/>
      <c r="E996" s="43"/>
      <c r="F996" s="43"/>
      <c r="G996" s="43"/>
      <c r="H996" s="43"/>
      <c r="I996" s="11"/>
      <c r="J996" s="43"/>
      <c r="K996" s="43"/>
      <c r="L996" s="43"/>
      <c r="P996" s="11"/>
      <c r="T996" s="5"/>
      <c r="U996" s="5"/>
      <c r="AG996" s="98"/>
      <c r="AM996" s="7"/>
      <c r="AN996" s="43"/>
      <c r="BA996" s="7"/>
      <c r="BB996" s="7"/>
      <c r="BC996" s="7"/>
      <c r="BT996" s="43"/>
      <c r="BU996" s="43"/>
      <c r="BV996" s="43"/>
      <c r="BW996" s="43"/>
      <c r="BX996" s="43"/>
      <c r="BY996" s="43"/>
      <c r="BZ996" s="43"/>
      <c r="CA996" s="43"/>
    </row>
    <row r="997" spans="1:79" ht="12.75">
      <c r="A997" s="43"/>
      <c r="B997" s="43"/>
      <c r="C997" s="43"/>
      <c r="D997" s="43"/>
      <c r="E997" s="43"/>
      <c r="F997" s="43"/>
      <c r="G997" s="43"/>
      <c r="H997" s="43"/>
      <c r="I997" s="11"/>
      <c r="J997" s="43"/>
      <c r="K997" s="43"/>
      <c r="L997" s="43"/>
      <c r="P997" s="11"/>
      <c r="T997" s="5"/>
      <c r="U997" s="5"/>
      <c r="AG997" s="98"/>
      <c r="AM997" s="7"/>
      <c r="AN997" s="43"/>
      <c r="BA997" s="7"/>
      <c r="BB997" s="7"/>
      <c r="BC997" s="7"/>
      <c r="BT997" s="43"/>
      <c r="BU997" s="43"/>
      <c r="BV997" s="43"/>
      <c r="BW997" s="43"/>
      <c r="BX997" s="43"/>
      <c r="BY997" s="43"/>
      <c r="BZ997" s="43"/>
      <c r="CA997" s="43"/>
    </row>
    <row r="998" spans="1:79" ht="12.75">
      <c r="A998" s="43"/>
      <c r="B998" s="43"/>
      <c r="C998" s="43"/>
      <c r="D998" s="43"/>
      <c r="E998" s="43"/>
      <c r="F998" s="43"/>
      <c r="G998" s="43"/>
      <c r="H998" s="43"/>
      <c r="I998" s="11"/>
      <c r="J998" s="43"/>
      <c r="K998" s="43"/>
      <c r="L998" s="43"/>
      <c r="P998" s="11"/>
      <c r="T998" s="5"/>
      <c r="U998" s="5"/>
      <c r="AG998" s="98"/>
      <c r="AM998" s="7"/>
      <c r="AN998" s="43"/>
      <c r="BA998" s="7"/>
      <c r="BB998" s="7"/>
      <c r="BC998" s="7"/>
      <c r="BT998" s="43"/>
      <c r="BU998" s="43"/>
      <c r="BV998" s="43"/>
      <c r="BW998" s="43"/>
      <c r="BX998" s="43"/>
      <c r="BY998" s="43"/>
      <c r="BZ998" s="43"/>
      <c r="CA998" s="43"/>
    </row>
    <row r="999" spans="1:79" ht="12.75">
      <c r="A999" s="43"/>
      <c r="B999" s="43"/>
      <c r="C999" s="43"/>
      <c r="D999" s="43"/>
      <c r="E999" s="43"/>
      <c r="F999" s="43"/>
      <c r="G999" s="43"/>
      <c r="H999" s="43"/>
      <c r="I999" s="11"/>
      <c r="J999" s="43"/>
      <c r="K999" s="43"/>
      <c r="L999" s="43"/>
      <c r="P999" s="11"/>
      <c r="T999" s="5"/>
      <c r="U999" s="5"/>
      <c r="AG999" s="98"/>
      <c r="AM999" s="7"/>
      <c r="AN999" s="43"/>
      <c r="BA999" s="7"/>
      <c r="BB999" s="7"/>
      <c r="BC999" s="7"/>
      <c r="BT999" s="43"/>
      <c r="BU999" s="43"/>
      <c r="BV999" s="43"/>
      <c r="BW999" s="43"/>
      <c r="BX999" s="43"/>
      <c r="BY999" s="43"/>
      <c r="BZ999" s="43"/>
      <c r="CA999" s="43"/>
    </row>
    <row r="1000" spans="1:79" ht="12.75">
      <c r="A1000" s="43"/>
      <c r="B1000" s="43"/>
      <c r="C1000" s="43"/>
      <c r="D1000" s="43"/>
      <c r="E1000" s="43"/>
      <c r="F1000" s="43"/>
      <c r="G1000" s="43"/>
      <c r="H1000" s="43"/>
      <c r="I1000" s="11"/>
      <c r="J1000" s="43"/>
      <c r="K1000" s="43"/>
      <c r="L1000" s="43"/>
      <c r="P1000" s="11"/>
      <c r="T1000" s="5"/>
      <c r="U1000" s="5"/>
      <c r="AG1000" s="98"/>
      <c r="AM1000" s="7"/>
      <c r="AN1000" s="43"/>
      <c r="BA1000" s="7"/>
      <c r="BB1000" s="7"/>
      <c r="BC1000" s="7"/>
      <c r="BT1000" s="43"/>
      <c r="BU1000" s="43"/>
      <c r="BV1000" s="43"/>
      <c r="BW1000" s="43"/>
      <c r="BX1000" s="43"/>
      <c r="BY1000" s="43"/>
      <c r="BZ1000" s="43"/>
      <c r="CA1000" s="43"/>
    </row>
    <row r="1001" spans="1:79" ht="12.75">
      <c r="A1001" s="43"/>
      <c r="B1001" s="43"/>
      <c r="C1001" s="43"/>
      <c r="D1001" s="43"/>
      <c r="E1001" s="43"/>
      <c r="F1001" s="43"/>
      <c r="G1001" s="43"/>
      <c r="H1001" s="43"/>
      <c r="I1001" s="11"/>
      <c r="J1001" s="43"/>
      <c r="K1001" s="43"/>
      <c r="L1001" s="43"/>
      <c r="P1001" s="11"/>
      <c r="T1001" s="5"/>
      <c r="U1001" s="5"/>
      <c r="AG1001" s="98"/>
      <c r="AM1001" s="7"/>
      <c r="AN1001" s="43"/>
      <c r="BA1001" s="7"/>
      <c r="BB1001" s="7"/>
      <c r="BC1001" s="7"/>
      <c r="BT1001" s="43"/>
      <c r="BU1001" s="43"/>
      <c r="BV1001" s="43"/>
      <c r="BW1001" s="43"/>
      <c r="BX1001" s="43"/>
      <c r="BY1001" s="43"/>
      <c r="BZ1001" s="43"/>
      <c r="CA1001" s="43"/>
    </row>
    <row r="1002" spans="1:79" ht="12.75">
      <c r="A1002" s="43"/>
      <c r="B1002" s="43"/>
      <c r="C1002" s="43"/>
      <c r="D1002" s="43"/>
      <c r="E1002" s="43"/>
      <c r="F1002" s="43"/>
      <c r="G1002" s="43"/>
      <c r="H1002" s="43"/>
      <c r="I1002" s="11"/>
      <c r="J1002" s="43"/>
      <c r="K1002" s="43"/>
      <c r="L1002" s="43"/>
      <c r="P1002" s="11"/>
      <c r="T1002" s="5"/>
      <c r="U1002" s="5"/>
      <c r="AG1002" s="98"/>
      <c r="AM1002" s="7"/>
      <c r="AN1002" s="43"/>
      <c r="BA1002" s="7"/>
      <c r="BB1002" s="7"/>
      <c r="BC1002" s="7"/>
      <c r="BT1002" s="43"/>
      <c r="BU1002" s="43"/>
      <c r="BV1002" s="43"/>
      <c r="BW1002" s="43"/>
      <c r="BX1002" s="43"/>
      <c r="BY1002" s="43"/>
      <c r="BZ1002" s="43"/>
      <c r="CA1002" s="43"/>
    </row>
    <row r="1003" spans="1:79" ht="12.75">
      <c r="A1003" s="43"/>
      <c r="B1003" s="43"/>
      <c r="C1003" s="43"/>
      <c r="D1003" s="43"/>
      <c r="E1003" s="43"/>
      <c r="F1003" s="43"/>
      <c r="G1003" s="43"/>
      <c r="H1003" s="43"/>
      <c r="I1003" s="11"/>
      <c r="J1003" s="43"/>
      <c r="K1003" s="43"/>
      <c r="L1003" s="43"/>
      <c r="P1003" s="11"/>
      <c r="T1003" s="5"/>
      <c r="U1003" s="5"/>
      <c r="AG1003" s="98"/>
      <c r="AM1003" s="7"/>
      <c r="AN1003" s="43"/>
      <c r="BA1003" s="7"/>
      <c r="BB1003" s="7"/>
      <c r="BC1003" s="7"/>
      <c r="BT1003" s="43"/>
      <c r="BU1003" s="43"/>
      <c r="BV1003" s="43"/>
      <c r="BW1003" s="43"/>
      <c r="BX1003" s="43"/>
      <c r="BY1003" s="43"/>
      <c r="BZ1003" s="43"/>
      <c r="CA1003" s="43"/>
    </row>
    <row r="1004" spans="1:79" ht="12.75">
      <c r="A1004" s="43"/>
      <c r="B1004" s="43"/>
      <c r="C1004" s="43"/>
      <c r="D1004" s="43"/>
      <c r="E1004" s="43"/>
      <c r="F1004" s="43"/>
      <c r="G1004" s="43"/>
      <c r="H1004" s="43"/>
      <c r="I1004" s="11"/>
      <c r="J1004" s="43"/>
      <c r="K1004" s="43"/>
      <c r="L1004" s="43"/>
      <c r="P1004" s="11"/>
      <c r="T1004" s="5"/>
      <c r="U1004" s="5"/>
      <c r="AG1004" s="98"/>
      <c r="AM1004" s="7"/>
      <c r="AN1004" s="43"/>
      <c r="BA1004" s="7"/>
      <c r="BB1004" s="7"/>
      <c r="BC1004" s="7"/>
      <c r="BT1004" s="43"/>
      <c r="BU1004" s="43"/>
      <c r="BV1004" s="43"/>
      <c r="BW1004" s="43"/>
      <c r="BX1004" s="43"/>
      <c r="BY1004" s="43"/>
      <c r="BZ1004" s="43"/>
      <c r="CA1004" s="43"/>
    </row>
    <row r="1005" spans="1:79" ht="12.75">
      <c r="A1005" s="43"/>
      <c r="B1005" s="43"/>
      <c r="C1005" s="43"/>
      <c r="D1005" s="43"/>
      <c r="E1005" s="43"/>
      <c r="F1005" s="43"/>
      <c r="G1005" s="43"/>
      <c r="H1005" s="43"/>
      <c r="I1005" s="11"/>
      <c r="J1005" s="43"/>
      <c r="K1005" s="43"/>
      <c r="L1005" s="43"/>
      <c r="P1005" s="11"/>
      <c r="T1005" s="5"/>
      <c r="U1005" s="5"/>
      <c r="AG1005" s="98"/>
      <c r="AM1005" s="7"/>
      <c r="AN1005" s="43"/>
      <c r="BA1005" s="7"/>
      <c r="BB1005" s="7"/>
      <c r="BC1005" s="7"/>
      <c r="BT1005" s="43"/>
      <c r="BU1005" s="43"/>
      <c r="BV1005" s="43"/>
      <c r="BW1005" s="43"/>
      <c r="BX1005" s="43"/>
      <c r="BY1005" s="43"/>
      <c r="BZ1005" s="43"/>
      <c r="CA1005" s="43"/>
    </row>
    <row r="1006" spans="1:79" ht="12.75">
      <c r="A1006" s="43"/>
      <c r="B1006" s="43"/>
      <c r="C1006" s="43"/>
      <c r="D1006" s="43"/>
      <c r="E1006" s="43"/>
      <c r="F1006" s="43"/>
      <c r="G1006" s="43"/>
      <c r="H1006" s="43"/>
      <c r="I1006" s="11"/>
      <c r="J1006" s="43"/>
      <c r="K1006" s="43"/>
      <c r="L1006" s="43"/>
      <c r="P1006" s="11"/>
      <c r="T1006" s="5"/>
      <c r="U1006" s="5"/>
      <c r="AG1006" s="98"/>
      <c r="AM1006" s="7"/>
      <c r="AN1006" s="43"/>
      <c r="BA1006" s="7"/>
      <c r="BB1006" s="7"/>
      <c r="BC1006" s="7"/>
      <c r="BT1006" s="43"/>
      <c r="BU1006" s="43"/>
      <c r="BV1006" s="43"/>
      <c r="BW1006" s="43"/>
      <c r="BX1006" s="43"/>
      <c r="BY1006" s="43"/>
      <c r="BZ1006" s="43"/>
      <c r="CA1006" s="43"/>
    </row>
    <row r="1007" spans="1:79" ht="12.75">
      <c r="A1007" s="43"/>
      <c r="B1007" s="43"/>
      <c r="C1007" s="43"/>
      <c r="D1007" s="43"/>
      <c r="E1007" s="43"/>
      <c r="F1007" s="43"/>
      <c r="G1007" s="43"/>
      <c r="H1007" s="43"/>
      <c r="I1007" s="11"/>
      <c r="J1007" s="43"/>
      <c r="K1007" s="43"/>
      <c r="L1007" s="43"/>
      <c r="P1007" s="11"/>
      <c r="T1007" s="5"/>
      <c r="U1007" s="5"/>
      <c r="AG1007" s="98"/>
      <c r="AM1007" s="7"/>
      <c r="AN1007" s="43"/>
      <c r="BA1007" s="7"/>
      <c r="BB1007" s="7"/>
      <c r="BC1007" s="7"/>
      <c r="BT1007" s="43"/>
      <c r="BU1007" s="43"/>
      <c r="BV1007" s="43"/>
      <c r="BW1007" s="43"/>
      <c r="BX1007" s="43"/>
      <c r="BY1007" s="43"/>
      <c r="BZ1007" s="43"/>
      <c r="CA1007" s="43"/>
    </row>
    <row r="1008" spans="1:79" ht="12.75">
      <c r="A1008" s="43"/>
      <c r="B1008" s="43"/>
      <c r="C1008" s="43"/>
      <c r="D1008" s="43"/>
      <c r="E1008" s="43"/>
      <c r="F1008" s="43"/>
      <c r="G1008" s="43"/>
      <c r="H1008" s="43"/>
      <c r="I1008" s="11"/>
      <c r="J1008" s="43"/>
      <c r="K1008" s="43"/>
      <c r="L1008" s="43"/>
      <c r="P1008" s="11"/>
      <c r="T1008" s="5"/>
      <c r="U1008" s="5"/>
      <c r="AG1008" s="98"/>
      <c r="AM1008" s="7"/>
      <c r="AN1008" s="43"/>
      <c r="BA1008" s="7"/>
      <c r="BB1008" s="7"/>
      <c r="BC1008" s="7"/>
      <c r="BT1008" s="43"/>
      <c r="BU1008" s="43"/>
      <c r="BV1008" s="43"/>
      <c r="BW1008" s="43"/>
      <c r="BX1008" s="43"/>
      <c r="BY1008" s="43"/>
      <c r="BZ1008" s="43"/>
      <c r="CA1008" s="43"/>
    </row>
    <row r="1009" spans="1:79" ht="12.75">
      <c r="A1009" s="43"/>
      <c r="B1009" s="43"/>
      <c r="C1009" s="43"/>
      <c r="D1009" s="43"/>
      <c r="E1009" s="43"/>
      <c r="F1009" s="43"/>
      <c r="G1009" s="43"/>
      <c r="H1009" s="43"/>
      <c r="I1009" s="11"/>
      <c r="J1009" s="43"/>
      <c r="K1009" s="43"/>
      <c r="L1009" s="43"/>
      <c r="P1009" s="11"/>
      <c r="T1009" s="5"/>
      <c r="U1009" s="5"/>
      <c r="AG1009" s="98"/>
      <c r="AM1009" s="7"/>
      <c r="AN1009" s="43"/>
      <c r="BA1009" s="7"/>
      <c r="BB1009" s="7"/>
      <c r="BC1009" s="7"/>
      <c r="BT1009" s="43"/>
      <c r="BU1009" s="43"/>
      <c r="BV1009" s="43"/>
      <c r="BW1009" s="43"/>
      <c r="BX1009" s="43"/>
      <c r="BY1009" s="43"/>
      <c r="BZ1009" s="43"/>
      <c r="CA1009" s="43"/>
    </row>
    <row r="1010" spans="1:79" ht="12.75">
      <c r="A1010" s="43"/>
      <c r="B1010" s="43"/>
      <c r="C1010" s="43"/>
      <c r="D1010" s="43"/>
      <c r="E1010" s="43"/>
      <c r="F1010" s="43"/>
      <c r="G1010" s="43"/>
      <c r="H1010" s="43"/>
      <c r="I1010" s="11"/>
      <c r="J1010" s="43"/>
      <c r="K1010" s="43"/>
      <c r="L1010" s="43"/>
      <c r="P1010" s="11"/>
      <c r="T1010" s="5"/>
      <c r="U1010" s="5"/>
      <c r="AG1010" s="98"/>
      <c r="AM1010" s="7"/>
      <c r="AN1010" s="43"/>
      <c r="BA1010" s="7"/>
      <c r="BB1010" s="7"/>
      <c r="BC1010" s="7"/>
      <c r="BT1010" s="43"/>
      <c r="BU1010" s="43"/>
      <c r="BV1010" s="43"/>
      <c r="BW1010" s="43"/>
      <c r="BX1010" s="43"/>
      <c r="BY1010" s="43"/>
      <c r="BZ1010" s="43"/>
      <c r="CA1010" s="43"/>
    </row>
    <row r="1011" spans="1:79" ht="12.75">
      <c r="A1011" s="43"/>
      <c r="B1011" s="43"/>
      <c r="C1011" s="43"/>
      <c r="D1011" s="43"/>
      <c r="E1011" s="43"/>
      <c r="F1011" s="43"/>
      <c r="G1011" s="43"/>
      <c r="H1011" s="43"/>
      <c r="I1011" s="11"/>
      <c r="J1011" s="43"/>
      <c r="K1011" s="43"/>
      <c r="L1011" s="43"/>
      <c r="P1011" s="11"/>
      <c r="T1011" s="5"/>
      <c r="U1011" s="5"/>
      <c r="AG1011" s="98"/>
      <c r="AM1011" s="7"/>
      <c r="AN1011" s="43"/>
      <c r="BA1011" s="7"/>
      <c r="BB1011" s="7"/>
      <c r="BC1011" s="7"/>
      <c r="BT1011" s="43"/>
      <c r="BU1011" s="43"/>
      <c r="BV1011" s="43"/>
      <c r="BW1011" s="43"/>
      <c r="BX1011" s="43"/>
      <c r="BY1011" s="43"/>
      <c r="BZ1011" s="43"/>
      <c r="CA1011" s="43"/>
    </row>
    <row r="1012" spans="1:79" ht="12.75">
      <c r="A1012" s="43"/>
      <c r="B1012" s="43"/>
      <c r="C1012" s="43"/>
      <c r="D1012" s="43"/>
      <c r="E1012" s="43"/>
      <c r="F1012" s="43"/>
      <c r="G1012" s="43"/>
      <c r="H1012" s="43"/>
      <c r="I1012" s="11"/>
      <c r="J1012" s="43"/>
      <c r="K1012" s="43"/>
      <c r="L1012" s="43"/>
      <c r="P1012" s="11"/>
      <c r="T1012" s="5"/>
      <c r="U1012" s="5"/>
      <c r="AG1012" s="98"/>
      <c r="AM1012" s="7"/>
      <c r="AN1012" s="43"/>
      <c r="BA1012" s="7"/>
      <c r="BB1012" s="7"/>
      <c r="BC1012" s="7"/>
      <c r="BT1012" s="43"/>
      <c r="BU1012" s="43"/>
      <c r="BV1012" s="43"/>
      <c r="BW1012" s="43"/>
      <c r="BX1012" s="43"/>
      <c r="BY1012" s="43"/>
      <c r="BZ1012" s="43"/>
      <c r="CA1012" s="43"/>
    </row>
    <row r="1013" spans="1:79" ht="12.75">
      <c r="A1013" s="43"/>
      <c r="B1013" s="43"/>
      <c r="C1013" s="43"/>
      <c r="D1013" s="43"/>
      <c r="E1013" s="43"/>
      <c r="F1013" s="43"/>
      <c r="G1013" s="43"/>
      <c r="H1013" s="43"/>
      <c r="I1013" s="11"/>
      <c r="J1013" s="43"/>
      <c r="K1013" s="43"/>
      <c r="L1013" s="43"/>
      <c r="P1013" s="11"/>
      <c r="T1013" s="5"/>
      <c r="U1013" s="5"/>
      <c r="AG1013" s="98"/>
      <c r="AM1013" s="7"/>
      <c r="AN1013" s="43"/>
      <c r="BA1013" s="7"/>
      <c r="BB1013" s="7"/>
      <c r="BC1013" s="7"/>
      <c r="BT1013" s="43"/>
      <c r="BU1013" s="43"/>
      <c r="BV1013" s="43"/>
      <c r="BW1013" s="43"/>
      <c r="BX1013" s="43"/>
      <c r="BY1013" s="43"/>
      <c r="BZ1013" s="43"/>
      <c r="CA1013" s="43"/>
    </row>
    <row r="1014" spans="1:79" ht="12.75">
      <c r="A1014" s="43"/>
      <c r="B1014" s="43"/>
      <c r="C1014" s="43"/>
      <c r="D1014" s="43"/>
      <c r="E1014" s="43"/>
      <c r="F1014" s="43"/>
      <c r="G1014" s="43"/>
      <c r="H1014" s="43"/>
      <c r="I1014" s="11"/>
      <c r="J1014" s="43"/>
      <c r="K1014" s="43"/>
      <c r="L1014" s="43"/>
      <c r="P1014" s="11"/>
      <c r="T1014" s="5"/>
      <c r="U1014" s="5"/>
      <c r="AG1014" s="98"/>
      <c r="AM1014" s="7"/>
      <c r="AN1014" s="43"/>
      <c r="BA1014" s="7"/>
      <c r="BB1014" s="7"/>
      <c r="BC1014" s="7"/>
      <c r="BT1014" s="43"/>
      <c r="BU1014" s="43"/>
      <c r="BV1014" s="43"/>
      <c r="BW1014" s="43"/>
      <c r="BX1014" s="43"/>
      <c r="BY1014" s="43"/>
      <c r="BZ1014" s="43"/>
      <c r="CA1014" s="43"/>
    </row>
    <row r="1015" spans="1:79" ht="12.75">
      <c r="A1015" s="43"/>
      <c r="B1015" s="43"/>
      <c r="C1015" s="43"/>
      <c r="D1015" s="43"/>
      <c r="E1015" s="43"/>
      <c r="F1015" s="43"/>
      <c r="G1015" s="43"/>
      <c r="H1015" s="43"/>
      <c r="I1015" s="11"/>
      <c r="J1015" s="43"/>
      <c r="K1015" s="43"/>
      <c r="L1015" s="43"/>
      <c r="P1015" s="11"/>
      <c r="T1015" s="5"/>
      <c r="U1015" s="5"/>
      <c r="AG1015" s="98"/>
      <c r="AM1015" s="7"/>
      <c r="AN1015" s="43"/>
      <c r="BA1015" s="7"/>
      <c r="BB1015" s="7"/>
      <c r="BC1015" s="7"/>
      <c r="BT1015" s="43"/>
      <c r="BU1015" s="43"/>
      <c r="BV1015" s="43"/>
      <c r="BW1015" s="43"/>
      <c r="BX1015" s="43"/>
      <c r="BY1015" s="43"/>
      <c r="BZ1015" s="43"/>
      <c r="CA1015" s="43"/>
    </row>
    <row r="1016" spans="1:79" ht="12.75">
      <c r="A1016" s="43"/>
      <c r="B1016" s="43"/>
      <c r="C1016" s="43"/>
      <c r="D1016" s="43"/>
      <c r="E1016" s="43"/>
      <c r="F1016" s="43"/>
      <c r="G1016" s="43"/>
      <c r="H1016" s="43"/>
      <c r="I1016" s="11"/>
      <c r="J1016" s="43"/>
      <c r="K1016" s="43"/>
      <c r="L1016" s="43"/>
      <c r="P1016" s="11"/>
      <c r="T1016" s="5"/>
      <c r="U1016" s="5"/>
      <c r="AG1016" s="98"/>
      <c r="AM1016" s="7"/>
      <c r="AN1016" s="43"/>
      <c r="BA1016" s="7"/>
      <c r="BB1016" s="7"/>
      <c r="BC1016" s="7"/>
      <c r="BT1016" s="43"/>
      <c r="BU1016" s="43"/>
      <c r="BV1016" s="43"/>
      <c r="BW1016" s="43"/>
      <c r="BX1016" s="43"/>
      <c r="BY1016" s="43"/>
      <c r="BZ1016" s="43"/>
      <c r="CA1016" s="43"/>
    </row>
    <row r="1017" spans="1:79" ht="12.75">
      <c r="A1017" s="43"/>
      <c r="B1017" s="43"/>
      <c r="C1017" s="43"/>
      <c r="D1017" s="43"/>
      <c r="E1017" s="43"/>
      <c r="F1017" s="43"/>
      <c r="G1017" s="43"/>
      <c r="H1017" s="43"/>
      <c r="I1017" s="11"/>
      <c r="J1017" s="43"/>
      <c r="K1017" s="43"/>
      <c r="L1017" s="43"/>
      <c r="P1017" s="11"/>
      <c r="T1017" s="5"/>
      <c r="U1017" s="5"/>
      <c r="AG1017" s="98"/>
      <c r="AM1017" s="7"/>
      <c r="AN1017" s="43"/>
      <c r="BA1017" s="7"/>
      <c r="BB1017" s="7"/>
      <c r="BC1017" s="7"/>
      <c r="BT1017" s="43"/>
      <c r="BU1017" s="43"/>
      <c r="BV1017" s="43"/>
      <c r="BW1017" s="43"/>
      <c r="BX1017" s="43"/>
      <c r="BY1017" s="43"/>
      <c r="BZ1017" s="43"/>
      <c r="CA1017" s="43"/>
    </row>
    <row r="1018" spans="1:79" ht="12.75">
      <c r="A1018" s="43"/>
      <c r="B1018" s="43"/>
      <c r="C1018" s="43"/>
      <c r="D1018" s="43"/>
      <c r="E1018" s="43"/>
      <c r="F1018" s="43"/>
      <c r="G1018" s="43"/>
      <c r="H1018" s="43"/>
      <c r="I1018" s="11"/>
      <c r="J1018" s="43"/>
      <c r="K1018" s="43"/>
      <c r="L1018" s="43"/>
      <c r="P1018" s="11"/>
      <c r="T1018" s="5"/>
      <c r="U1018" s="5"/>
      <c r="AG1018" s="98"/>
      <c r="AM1018" s="7"/>
      <c r="AN1018" s="43"/>
      <c r="BA1018" s="7"/>
      <c r="BB1018" s="7"/>
      <c r="BC1018" s="7"/>
      <c r="BT1018" s="43"/>
      <c r="BU1018" s="43"/>
      <c r="BV1018" s="43"/>
      <c r="BW1018" s="43"/>
      <c r="BX1018" s="43"/>
      <c r="BY1018" s="43"/>
      <c r="BZ1018" s="43"/>
      <c r="CA1018" s="43"/>
    </row>
    <row r="1019" spans="1:79" ht="12.75">
      <c r="A1019" s="43"/>
      <c r="B1019" s="43"/>
      <c r="C1019" s="43"/>
      <c r="D1019" s="43"/>
      <c r="E1019" s="43"/>
      <c r="F1019" s="43"/>
      <c r="G1019" s="43"/>
      <c r="H1019" s="43"/>
      <c r="I1019" s="11"/>
      <c r="J1019" s="43"/>
      <c r="K1019" s="43"/>
      <c r="L1019" s="43"/>
      <c r="P1019" s="11"/>
      <c r="T1019" s="5"/>
      <c r="U1019" s="5"/>
      <c r="AG1019" s="98"/>
      <c r="AM1019" s="7"/>
      <c r="AN1019" s="43"/>
      <c r="BA1019" s="7"/>
      <c r="BB1019" s="7"/>
      <c r="BC1019" s="7"/>
      <c r="BT1019" s="43"/>
      <c r="BU1019" s="43"/>
      <c r="BV1019" s="43"/>
      <c r="BW1019" s="43"/>
      <c r="BX1019" s="43"/>
      <c r="BY1019" s="43"/>
      <c r="BZ1019" s="43"/>
      <c r="CA1019" s="43"/>
    </row>
    <row r="1020" spans="1:79" ht="12.75">
      <c r="A1020" s="43"/>
      <c r="B1020" s="43"/>
      <c r="C1020" s="43"/>
      <c r="D1020" s="43"/>
      <c r="E1020" s="43"/>
      <c r="F1020" s="43"/>
      <c r="G1020" s="43"/>
      <c r="H1020" s="43"/>
      <c r="I1020" s="11"/>
      <c r="J1020" s="43"/>
      <c r="K1020" s="43"/>
      <c r="L1020" s="43"/>
      <c r="P1020" s="11"/>
      <c r="T1020" s="5"/>
      <c r="U1020" s="5"/>
      <c r="AG1020" s="98"/>
      <c r="AM1020" s="7"/>
      <c r="AN1020" s="43"/>
      <c r="BA1020" s="7"/>
      <c r="BB1020" s="7"/>
      <c r="BC1020" s="7"/>
      <c r="BT1020" s="43"/>
      <c r="BU1020" s="43"/>
      <c r="BV1020" s="43"/>
      <c r="BW1020" s="43"/>
      <c r="BX1020" s="43"/>
      <c r="BY1020" s="43"/>
      <c r="BZ1020" s="43"/>
      <c r="CA1020" s="43"/>
    </row>
    <row r="1021" spans="1:79" ht="12.75">
      <c r="A1021" s="43"/>
      <c r="B1021" s="43"/>
      <c r="C1021" s="43"/>
      <c r="D1021" s="43"/>
      <c r="E1021" s="43"/>
      <c r="F1021" s="43"/>
      <c r="G1021" s="43"/>
      <c r="H1021" s="43"/>
      <c r="I1021" s="11"/>
      <c r="J1021" s="43"/>
      <c r="K1021" s="43"/>
      <c r="L1021" s="43"/>
      <c r="P1021" s="11"/>
      <c r="T1021" s="5"/>
      <c r="U1021" s="5"/>
      <c r="AG1021" s="98"/>
      <c r="AM1021" s="7"/>
      <c r="AN1021" s="43"/>
      <c r="BA1021" s="7"/>
      <c r="BB1021" s="7"/>
      <c r="BC1021" s="7"/>
      <c r="BT1021" s="43"/>
      <c r="BU1021" s="43"/>
      <c r="BV1021" s="43"/>
      <c r="BW1021" s="43"/>
      <c r="BX1021" s="43"/>
      <c r="BY1021" s="43"/>
      <c r="BZ1021" s="43"/>
      <c r="CA1021" s="43"/>
    </row>
    <row r="1022" spans="1:79" ht="12.75">
      <c r="A1022" s="43"/>
      <c r="B1022" s="43"/>
      <c r="C1022" s="43"/>
      <c r="D1022" s="43"/>
      <c r="E1022" s="43"/>
      <c r="F1022" s="43"/>
      <c r="G1022" s="43"/>
      <c r="H1022" s="43"/>
      <c r="I1022" s="11"/>
      <c r="J1022" s="43"/>
      <c r="K1022" s="43"/>
      <c r="L1022" s="43"/>
      <c r="P1022" s="11"/>
      <c r="T1022" s="5"/>
      <c r="U1022" s="5"/>
      <c r="AG1022" s="98"/>
      <c r="AM1022" s="7"/>
      <c r="AN1022" s="43"/>
      <c r="BA1022" s="7"/>
      <c r="BB1022" s="7"/>
      <c r="BC1022" s="7"/>
      <c r="BT1022" s="43"/>
      <c r="BU1022" s="43"/>
      <c r="BV1022" s="43"/>
      <c r="BW1022" s="43"/>
      <c r="BX1022" s="43"/>
      <c r="BY1022" s="43"/>
      <c r="BZ1022" s="43"/>
      <c r="CA1022" s="43"/>
    </row>
    <row r="1023" spans="1:79" ht="12.75">
      <c r="A1023" s="43"/>
      <c r="B1023" s="43"/>
      <c r="C1023" s="43"/>
      <c r="D1023" s="43"/>
      <c r="E1023" s="43"/>
      <c r="F1023" s="43"/>
      <c r="G1023" s="43"/>
      <c r="H1023" s="43"/>
      <c r="I1023" s="11"/>
      <c r="J1023" s="43"/>
      <c r="K1023" s="43"/>
      <c r="L1023" s="43"/>
      <c r="P1023" s="11"/>
      <c r="T1023" s="5"/>
      <c r="U1023" s="5"/>
      <c r="AG1023" s="98"/>
      <c r="AM1023" s="7"/>
      <c r="AN1023" s="43"/>
      <c r="BA1023" s="7"/>
      <c r="BB1023" s="7"/>
      <c r="BC1023" s="7"/>
      <c r="BT1023" s="43"/>
      <c r="BU1023" s="43"/>
      <c r="BV1023" s="43"/>
      <c r="BW1023" s="43"/>
      <c r="BX1023" s="43"/>
      <c r="BY1023" s="43"/>
      <c r="BZ1023" s="43"/>
      <c r="CA1023" s="43"/>
    </row>
    <row r="1024" spans="1:79" ht="12.75">
      <c r="A1024" s="43"/>
      <c r="B1024" s="43"/>
      <c r="C1024" s="43"/>
      <c r="D1024" s="43"/>
      <c r="E1024" s="43"/>
      <c r="F1024" s="43"/>
      <c r="G1024" s="43"/>
      <c r="H1024" s="43"/>
      <c r="I1024" s="11"/>
      <c r="J1024" s="43"/>
      <c r="K1024" s="43"/>
      <c r="L1024" s="43"/>
      <c r="P1024" s="11"/>
      <c r="T1024" s="5"/>
      <c r="U1024" s="5"/>
      <c r="AG1024" s="98"/>
      <c r="AM1024" s="7"/>
      <c r="AN1024" s="43"/>
      <c r="BA1024" s="7"/>
      <c r="BB1024" s="7"/>
      <c r="BC1024" s="7"/>
      <c r="BT1024" s="43"/>
      <c r="BU1024" s="43"/>
      <c r="BV1024" s="43"/>
      <c r="BW1024" s="43"/>
      <c r="BX1024" s="43"/>
      <c r="BY1024" s="43"/>
      <c r="BZ1024" s="43"/>
      <c r="CA1024" s="43"/>
    </row>
    <row r="1025" spans="1:79" ht="12.75">
      <c r="A1025" s="43"/>
      <c r="B1025" s="43"/>
      <c r="C1025" s="43"/>
      <c r="D1025" s="43"/>
      <c r="E1025" s="43"/>
      <c r="F1025" s="43"/>
      <c r="G1025" s="43"/>
      <c r="H1025" s="43"/>
      <c r="I1025" s="11"/>
      <c r="J1025" s="43"/>
      <c r="K1025" s="43"/>
      <c r="L1025" s="43"/>
      <c r="P1025" s="11"/>
      <c r="T1025" s="5"/>
      <c r="U1025" s="5"/>
      <c r="AG1025" s="98"/>
      <c r="AM1025" s="7"/>
      <c r="AN1025" s="43"/>
      <c r="BA1025" s="7"/>
      <c r="BB1025" s="7"/>
      <c r="BC1025" s="7"/>
      <c r="BT1025" s="43"/>
      <c r="BU1025" s="43"/>
      <c r="BV1025" s="43"/>
      <c r="BW1025" s="43"/>
      <c r="BX1025" s="43"/>
      <c r="BY1025" s="43"/>
      <c r="BZ1025" s="43"/>
      <c r="CA1025" s="43"/>
    </row>
    <row r="1026" spans="1:79" ht="12.75">
      <c r="A1026" s="43"/>
      <c r="B1026" s="43"/>
      <c r="C1026" s="43"/>
      <c r="D1026" s="43"/>
      <c r="E1026" s="43"/>
      <c r="F1026" s="43"/>
      <c r="G1026" s="43"/>
      <c r="H1026" s="43"/>
      <c r="I1026" s="11"/>
      <c r="J1026" s="43"/>
      <c r="K1026" s="43"/>
      <c r="L1026" s="43"/>
      <c r="P1026" s="11"/>
      <c r="T1026" s="5"/>
      <c r="U1026" s="5"/>
      <c r="AG1026" s="98"/>
      <c r="AM1026" s="7"/>
      <c r="AN1026" s="43"/>
      <c r="BA1026" s="7"/>
      <c r="BB1026" s="7"/>
      <c r="BC1026" s="7"/>
      <c r="BT1026" s="43"/>
      <c r="BU1026" s="43"/>
      <c r="BV1026" s="43"/>
      <c r="BW1026" s="43"/>
      <c r="BX1026" s="43"/>
      <c r="BY1026" s="43"/>
      <c r="BZ1026" s="43"/>
      <c r="CA1026" s="43"/>
    </row>
    <row r="1027" spans="1:79" ht="12.75">
      <c r="A1027" s="43"/>
      <c r="B1027" s="43"/>
      <c r="C1027" s="43"/>
      <c r="D1027" s="43"/>
      <c r="E1027" s="43"/>
      <c r="F1027" s="43"/>
      <c r="G1027" s="43"/>
      <c r="H1027" s="43"/>
      <c r="I1027" s="11"/>
      <c r="J1027" s="43"/>
      <c r="K1027" s="43"/>
      <c r="L1027" s="43"/>
      <c r="P1027" s="11"/>
      <c r="T1027" s="5"/>
      <c r="U1027" s="5"/>
      <c r="AG1027" s="98"/>
      <c r="AM1027" s="7"/>
      <c r="AN1027" s="43"/>
      <c r="BA1027" s="7"/>
      <c r="BB1027" s="7"/>
      <c r="BC1027" s="7"/>
      <c r="BT1027" s="43"/>
      <c r="BU1027" s="43"/>
      <c r="BV1027" s="43"/>
      <c r="BW1027" s="43"/>
      <c r="BX1027" s="43"/>
      <c r="BY1027" s="43"/>
      <c r="BZ1027" s="43"/>
      <c r="CA1027" s="43"/>
    </row>
    <row r="1028" spans="1:79" ht="12.75">
      <c r="A1028" s="43"/>
      <c r="B1028" s="43"/>
      <c r="C1028" s="43"/>
      <c r="D1028" s="43"/>
      <c r="E1028" s="43"/>
      <c r="F1028" s="43"/>
      <c r="G1028" s="43"/>
      <c r="H1028" s="43"/>
      <c r="I1028" s="11"/>
      <c r="J1028" s="43"/>
      <c r="K1028" s="43"/>
      <c r="L1028" s="43"/>
      <c r="P1028" s="11"/>
      <c r="T1028" s="5"/>
      <c r="U1028" s="5"/>
      <c r="AG1028" s="98"/>
      <c r="AM1028" s="7"/>
      <c r="AN1028" s="43"/>
      <c r="BA1028" s="7"/>
      <c r="BB1028" s="7"/>
      <c r="BC1028" s="7"/>
      <c r="BT1028" s="43"/>
      <c r="BU1028" s="43"/>
      <c r="BV1028" s="43"/>
      <c r="BW1028" s="43"/>
      <c r="BX1028" s="43"/>
      <c r="BY1028" s="43"/>
      <c r="BZ1028" s="43"/>
      <c r="CA1028" s="43"/>
    </row>
    <row r="1029" spans="1:79" ht="12.75">
      <c r="A1029" s="43"/>
      <c r="B1029" s="43"/>
      <c r="C1029" s="43"/>
      <c r="D1029" s="43"/>
      <c r="E1029" s="43"/>
      <c r="F1029" s="43"/>
      <c r="G1029" s="43"/>
      <c r="H1029" s="43"/>
      <c r="I1029" s="11"/>
      <c r="J1029" s="43"/>
      <c r="K1029" s="43"/>
      <c r="L1029" s="43"/>
      <c r="P1029" s="11"/>
      <c r="T1029" s="5"/>
      <c r="U1029" s="5"/>
      <c r="AG1029" s="98"/>
      <c r="AM1029" s="7"/>
      <c r="AN1029" s="43"/>
      <c r="BA1029" s="7"/>
      <c r="BB1029" s="7"/>
      <c r="BC1029" s="7"/>
      <c r="BT1029" s="43"/>
      <c r="BU1029" s="43"/>
      <c r="BV1029" s="43"/>
      <c r="BW1029" s="43"/>
      <c r="BX1029" s="43"/>
      <c r="BY1029" s="43"/>
      <c r="BZ1029" s="43"/>
      <c r="CA1029" s="43"/>
    </row>
    <row r="1030" spans="1:79" ht="12.75">
      <c r="A1030" s="43"/>
      <c r="B1030" s="43"/>
      <c r="C1030" s="43"/>
      <c r="D1030" s="43"/>
      <c r="E1030" s="43"/>
      <c r="F1030" s="43"/>
      <c r="G1030" s="43"/>
      <c r="H1030" s="43"/>
      <c r="I1030" s="11"/>
      <c r="J1030" s="43"/>
      <c r="K1030" s="43"/>
      <c r="L1030" s="43"/>
      <c r="P1030" s="11"/>
      <c r="T1030" s="5"/>
      <c r="U1030" s="5"/>
      <c r="AG1030" s="98"/>
      <c r="AM1030" s="7"/>
      <c r="AN1030" s="43"/>
      <c r="BA1030" s="7"/>
      <c r="BB1030" s="7"/>
      <c r="BC1030" s="7"/>
      <c r="BT1030" s="43"/>
      <c r="BU1030" s="43"/>
      <c r="BV1030" s="43"/>
      <c r="BW1030" s="43"/>
      <c r="BX1030" s="43"/>
      <c r="BY1030" s="43"/>
      <c r="BZ1030" s="43"/>
      <c r="CA1030" s="43"/>
    </row>
    <row r="1031" spans="1:79" ht="12.75">
      <c r="A1031" s="43"/>
      <c r="B1031" s="43"/>
      <c r="C1031" s="43"/>
      <c r="D1031" s="43"/>
      <c r="E1031" s="43"/>
      <c r="F1031" s="43"/>
      <c r="G1031" s="43"/>
      <c r="H1031" s="43"/>
      <c r="I1031" s="11"/>
      <c r="J1031" s="43"/>
      <c r="K1031" s="43"/>
      <c r="L1031" s="43"/>
      <c r="P1031" s="11"/>
      <c r="T1031" s="5"/>
      <c r="U1031" s="5"/>
      <c r="AG1031" s="98"/>
      <c r="AM1031" s="7"/>
      <c r="AN1031" s="43"/>
      <c r="BA1031" s="7"/>
      <c r="BB1031" s="7"/>
      <c r="BC1031" s="7"/>
      <c r="BT1031" s="43"/>
      <c r="BU1031" s="43"/>
      <c r="BV1031" s="43"/>
      <c r="BW1031" s="43"/>
      <c r="BX1031" s="43"/>
      <c r="BY1031" s="43"/>
      <c r="BZ1031" s="43"/>
      <c r="CA1031" s="43"/>
    </row>
    <row r="1032" spans="1:79" ht="12.75">
      <c r="A1032" s="43"/>
      <c r="B1032" s="43"/>
      <c r="C1032" s="43"/>
      <c r="D1032" s="43"/>
      <c r="E1032" s="43"/>
      <c r="F1032" s="43"/>
      <c r="G1032" s="43"/>
      <c r="H1032" s="43"/>
      <c r="I1032" s="11"/>
      <c r="J1032" s="43"/>
      <c r="K1032" s="43"/>
      <c r="L1032" s="43"/>
      <c r="P1032" s="11"/>
      <c r="T1032" s="5"/>
      <c r="U1032" s="5"/>
      <c r="AG1032" s="98"/>
      <c r="AM1032" s="7"/>
      <c r="AN1032" s="43"/>
      <c r="BA1032" s="7"/>
      <c r="BB1032" s="7"/>
      <c r="BC1032" s="7"/>
      <c r="BT1032" s="43"/>
      <c r="BU1032" s="43"/>
      <c r="BV1032" s="43"/>
      <c r="BW1032" s="43"/>
      <c r="BX1032" s="43"/>
      <c r="BY1032" s="43"/>
      <c r="BZ1032" s="43"/>
      <c r="CA1032" s="43"/>
    </row>
    <row r="1033" spans="1:79" ht="12.75">
      <c r="A1033" s="43"/>
      <c r="B1033" s="43"/>
      <c r="C1033" s="43"/>
      <c r="D1033" s="43"/>
      <c r="E1033" s="43"/>
      <c r="F1033" s="43"/>
      <c r="G1033" s="43"/>
      <c r="H1033" s="43"/>
      <c r="I1033" s="11"/>
      <c r="J1033" s="43"/>
      <c r="K1033" s="43"/>
      <c r="L1033" s="43"/>
      <c r="P1033" s="11"/>
      <c r="T1033" s="5"/>
      <c r="U1033" s="5"/>
      <c r="AG1033" s="98"/>
      <c r="AM1033" s="7"/>
      <c r="AN1033" s="43"/>
      <c r="BA1033" s="7"/>
      <c r="BB1033" s="7"/>
      <c r="BC1033" s="7"/>
      <c r="BT1033" s="43"/>
      <c r="BU1033" s="43"/>
      <c r="BV1033" s="43"/>
      <c r="BW1033" s="43"/>
      <c r="BX1033" s="43"/>
      <c r="BY1033" s="43"/>
      <c r="BZ1033" s="43"/>
      <c r="CA1033" s="43"/>
    </row>
    <row r="1034" spans="1:79" ht="12.75">
      <c r="A1034" s="43"/>
      <c r="B1034" s="43"/>
      <c r="C1034" s="43"/>
      <c r="D1034" s="43"/>
      <c r="E1034" s="43"/>
      <c r="F1034" s="43"/>
      <c r="G1034" s="43"/>
      <c r="H1034" s="43"/>
      <c r="I1034" s="11"/>
      <c r="J1034" s="43"/>
      <c r="K1034" s="43"/>
      <c r="L1034" s="43"/>
      <c r="P1034" s="11"/>
      <c r="T1034" s="5"/>
      <c r="U1034" s="5"/>
      <c r="AG1034" s="98"/>
      <c r="AM1034" s="7"/>
      <c r="AN1034" s="43"/>
      <c r="BA1034" s="7"/>
      <c r="BB1034" s="7"/>
      <c r="BC1034" s="7"/>
      <c r="BT1034" s="43"/>
      <c r="BU1034" s="43"/>
      <c r="BV1034" s="43"/>
      <c r="BW1034" s="43"/>
      <c r="BX1034" s="43"/>
      <c r="BY1034" s="43"/>
      <c r="BZ1034" s="43"/>
      <c r="CA1034" s="43"/>
    </row>
    <row r="1035" spans="1:79" ht="12.75">
      <c r="A1035" s="43"/>
      <c r="B1035" s="43"/>
      <c r="C1035" s="43"/>
      <c r="D1035" s="43"/>
      <c r="E1035" s="43"/>
      <c r="F1035" s="43"/>
      <c r="G1035" s="43"/>
      <c r="H1035" s="43"/>
      <c r="I1035" s="11"/>
      <c r="J1035" s="43"/>
      <c r="K1035" s="43"/>
      <c r="L1035" s="43"/>
      <c r="P1035" s="11"/>
      <c r="T1035" s="5"/>
      <c r="U1035" s="5"/>
      <c r="AG1035" s="98"/>
      <c r="AM1035" s="7"/>
      <c r="AN1035" s="43"/>
      <c r="BA1035" s="7"/>
      <c r="BB1035" s="7"/>
      <c r="BC1035" s="7"/>
      <c r="BT1035" s="43"/>
      <c r="BU1035" s="43"/>
      <c r="BV1035" s="43"/>
      <c r="BW1035" s="43"/>
      <c r="BX1035" s="43"/>
      <c r="BY1035" s="43"/>
      <c r="BZ1035" s="43"/>
      <c r="CA1035" s="43"/>
    </row>
    <row r="1036" spans="1:79" ht="12.75">
      <c r="A1036" s="43"/>
      <c r="B1036" s="43"/>
      <c r="C1036" s="43"/>
      <c r="D1036" s="43"/>
      <c r="E1036" s="43"/>
      <c r="F1036" s="43"/>
      <c r="G1036" s="43"/>
      <c r="H1036" s="43"/>
      <c r="I1036" s="11"/>
      <c r="J1036" s="43"/>
      <c r="K1036" s="43"/>
      <c r="L1036" s="43"/>
      <c r="P1036" s="11"/>
      <c r="T1036" s="5"/>
      <c r="U1036" s="5"/>
      <c r="AG1036" s="98"/>
      <c r="AM1036" s="7"/>
      <c r="AN1036" s="43"/>
      <c r="BA1036" s="7"/>
      <c r="BB1036" s="7"/>
      <c r="BC1036" s="7"/>
      <c r="BT1036" s="43"/>
      <c r="BU1036" s="43"/>
      <c r="BV1036" s="43"/>
      <c r="BW1036" s="43"/>
      <c r="BX1036" s="43"/>
      <c r="BY1036" s="43"/>
      <c r="BZ1036" s="43"/>
      <c r="CA1036" s="43"/>
    </row>
    <row r="1037" spans="1:79" ht="12.75">
      <c r="A1037" s="43"/>
      <c r="B1037" s="43"/>
      <c r="C1037" s="43"/>
      <c r="D1037" s="43"/>
      <c r="E1037" s="43"/>
      <c r="F1037" s="43"/>
      <c r="G1037" s="43"/>
      <c r="H1037" s="43"/>
      <c r="I1037" s="11"/>
      <c r="J1037" s="43"/>
      <c r="K1037" s="43"/>
      <c r="L1037" s="43"/>
      <c r="P1037" s="11"/>
      <c r="T1037" s="5"/>
      <c r="U1037" s="5"/>
      <c r="AG1037" s="98"/>
      <c r="AM1037" s="7"/>
      <c r="AN1037" s="43"/>
      <c r="BA1037" s="7"/>
      <c r="BB1037" s="7"/>
      <c r="BC1037" s="7"/>
      <c r="BT1037" s="43"/>
      <c r="BU1037" s="43"/>
      <c r="BV1037" s="43"/>
      <c r="BW1037" s="43"/>
      <c r="BX1037" s="43"/>
      <c r="BY1037" s="43"/>
      <c r="BZ1037" s="43"/>
      <c r="CA1037" s="43"/>
    </row>
    <row r="1038" spans="1:79" ht="12.75">
      <c r="A1038" s="43"/>
      <c r="B1038" s="43"/>
      <c r="C1038" s="43"/>
      <c r="D1038" s="43"/>
      <c r="E1038" s="43"/>
      <c r="F1038" s="43"/>
      <c r="G1038" s="43"/>
      <c r="H1038" s="43"/>
      <c r="I1038" s="11"/>
      <c r="J1038" s="43"/>
      <c r="K1038" s="43"/>
      <c r="L1038" s="43"/>
      <c r="P1038" s="11"/>
      <c r="T1038" s="5"/>
      <c r="U1038" s="5"/>
      <c r="AG1038" s="98"/>
      <c r="AM1038" s="7"/>
      <c r="AN1038" s="43"/>
      <c r="BA1038" s="7"/>
      <c r="BB1038" s="7"/>
      <c r="BC1038" s="7"/>
      <c r="BT1038" s="43"/>
      <c r="BU1038" s="43"/>
      <c r="BV1038" s="43"/>
      <c r="BW1038" s="43"/>
      <c r="BX1038" s="43"/>
      <c r="BY1038" s="43"/>
      <c r="BZ1038" s="43"/>
      <c r="CA1038" s="43"/>
    </row>
    <row r="1039" spans="1:79" ht="12.75">
      <c r="A1039" s="43"/>
      <c r="B1039" s="43"/>
      <c r="C1039" s="43"/>
      <c r="D1039" s="43"/>
      <c r="E1039" s="43"/>
      <c r="F1039" s="43"/>
      <c r="G1039" s="43"/>
      <c r="H1039" s="43"/>
      <c r="I1039" s="11"/>
      <c r="J1039" s="43"/>
      <c r="K1039" s="43"/>
      <c r="L1039" s="43"/>
      <c r="P1039" s="11"/>
      <c r="T1039" s="5"/>
      <c r="U1039" s="5"/>
      <c r="AG1039" s="98"/>
      <c r="AM1039" s="7"/>
      <c r="AN1039" s="43"/>
      <c r="BA1039" s="7"/>
      <c r="BB1039" s="7"/>
      <c r="BC1039" s="7"/>
      <c r="BT1039" s="43"/>
      <c r="BU1039" s="43"/>
      <c r="BV1039" s="43"/>
      <c r="BW1039" s="43"/>
      <c r="BX1039" s="43"/>
      <c r="BY1039" s="43"/>
      <c r="BZ1039" s="43"/>
      <c r="CA1039" s="43"/>
    </row>
    <row r="1040" spans="1:79" ht="12.75">
      <c r="A1040" s="43"/>
      <c r="B1040" s="43"/>
      <c r="C1040" s="43"/>
      <c r="D1040" s="43"/>
      <c r="E1040" s="43"/>
      <c r="F1040" s="43"/>
      <c r="G1040" s="43"/>
      <c r="H1040" s="43"/>
      <c r="I1040" s="11"/>
      <c r="J1040" s="43"/>
      <c r="K1040" s="43"/>
      <c r="L1040" s="43"/>
      <c r="P1040" s="11"/>
      <c r="T1040" s="5"/>
      <c r="U1040" s="5"/>
      <c r="AG1040" s="98"/>
      <c r="AM1040" s="7"/>
      <c r="AN1040" s="43"/>
      <c r="BA1040" s="7"/>
      <c r="BB1040" s="7"/>
      <c r="BC1040" s="7"/>
      <c r="BT1040" s="43"/>
      <c r="BU1040" s="43"/>
      <c r="BV1040" s="43"/>
      <c r="BW1040" s="43"/>
      <c r="BX1040" s="43"/>
      <c r="BY1040" s="43"/>
      <c r="BZ1040" s="43"/>
      <c r="CA1040" s="43"/>
    </row>
    <row r="1041" spans="1:79" ht="12.75">
      <c r="A1041" s="43"/>
      <c r="B1041" s="43"/>
      <c r="C1041" s="43"/>
      <c r="D1041" s="43"/>
      <c r="E1041" s="43"/>
      <c r="F1041" s="43"/>
      <c r="G1041" s="43"/>
      <c r="H1041" s="43"/>
      <c r="I1041" s="11"/>
      <c r="J1041" s="43"/>
      <c r="K1041" s="43"/>
      <c r="L1041" s="43"/>
      <c r="P1041" s="11"/>
      <c r="T1041" s="5"/>
      <c r="U1041" s="5"/>
      <c r="AG1041" s="98"/>
      <c r="AM1041" s="7"/>
      <c r="AN1041" s="43"/>
      <c r="BA1041" s="7"/>
      <c r="BB1041" s="7"/>
      <c r="BC1041" s="7"/>
      <c r="BT1041" s="43"/>
      <c r="BU1041" s="43"/>
      <c r="BV1041" s="43"/>
      <c r="BW1041" s="43"/>
      <c r="BX1041" s="43"/>
      <c r="BY1041" s="43"/>
      <c r="BZ1041" s="43"/>
      <c r="CA1041" s="43"/>
    </row>
    <row r="1042" spans="1:79" ht="12.75">
      <c r="A1042" s="43"/>
      <c r="B1042" s="43"/>
      <c r="C1042" s="43"/>
      <c r="D1042" s="43"/>
      <c r="E1042" s="43"/>
      <c r="F1042" s="43"/>
      <c r="G1042" s="43"/>
      <c r="H1042" s="43"/>
      <c r="I1042" s="11"/>
      <c r="J1042" s="43"/>
      <c r="K1042" s="43"/>
      <c r="L1042" s="43"/>
      <c r="P1042" s="11"/>
      <c r="T1042" s="5"/>
      <c r="U1042" s="5"/>
      <c r="AG1042" s="98"/>
      <c r="AM1042" s="7"/>
      <c r="AN1042" s="43"/>
      <c r="BA1042" s="7"/>
      <c r="BB1042" s="7"/>
      <c r="BC1042" s="7"/>
      <c r="BT1042" s="43"/>
      <c r="BU1042" s="43"/>
      <c r="BV1042" s="43"/>
      <c r="BW1042" s="43"/>
      <c r="BX1042" s="43"/>
      <c r="BY1042" s="43"/>
      <c r="BZ1042" s="43"/>
      <c r="CA1042" s="43"/>
    </row>
    <row r="1043" spans="1:79" ht="12.75">
      <c r="A1043" s="43"/>
      <c r="B1043" s="43"/>
      <c r="C1043" s="43"/>
      <c r="D1043" s="43"/>
      <c r="E1043" s="43"/>
      <c r="F1043" s="43"/>
      <c r="G1043" s="43"/>
      <c r="H1043" s="43"/>
      <c r="I1043" s="11"/>
      <c r="J1043" s="43"/>
      <c r="K1043" s="43"/>
      <c r="L1043" s="43"/>
      <c r="P1043" s="11"/>
      <c r="T1043" s="5"/>
      <c r="U1043" s="5"/>
      <c r="AG1043" s="98"/>
      <c r="AM1043" s="7"/>
      <c r="AN1043" s="43"/>
      <c r="BA1043" s="7"/>
      <c r="BB1043" s="7"/>
      <c r="BC1043" s="7"/>
      <c r="BT1043" s="43"/>
      <c r="BU1043" s="43"/>
      <c r="BV1043" s="43"/>
      <c r="BW1043" s="43"/>
      <c r="BX1043" s="43"/>
      <c r="BY1043" s="43"/>
      <c r="BZ1043" s="43"/>
      <c r="CA1043" s="43"/>
    </row>
    <row r="1044" spans="1:79" ht="12.75">
      <c r="A1044" s="43"/>
      <c r="B1044" s="43"/>
      <c r="C1044" s="43"/>
      <c r="D1044" s="43"/>
      <c r="E1044" s="43"/>
      <c r="F1044" s="43"/>
      <c r="G1044" s="43"/>
      <c r="H1044" s="43"/>
      <c r="I1044" s="11"/>
      <c r="J1044" s="43"/>
      <c r="K1044" s="43"/>
      <c r="L1044" s="43"/>
      <c r="P1044" s="11"/>
      <c r="T1044" s="5"/>
      <c r="U1044" s="5"/>
      <c r="AG1044" s="98"/>
      <c r="AM1044" s="7"/>
      <c r="AN1044" s="43"/>
      <c r="BA1044" s="7"/>
      <c r="BB1044" s="7"/>
      <c r="BC1044" s="7"/>
      <c r="BT1044" s="43"/>
      <c r="BU1044" s="43"/>
      <c r="BV1044" s="43"/>
      <c r="BW1044" s="43"/>
      <c r="BX1044" s="43"/>
      <c r="BY1044" s="43"/>
      <c r="BZ1044" s="43"/>
      <c r="CA1044" s="43"/>
    </row>
    <row r="1045" spans="1:79" ht="12.75">
      <c r="A1045" s="43"/>
      <c r="B1045" s="43"/>
      <c r="C1045" s="43"/>
      <c r="D1045" s="43"/>
      <c r="E1045" s="43"/>
      <c r="F1045" s="43"/>
      <c r="G1045" s="43"/>
      <c r="H1045" s="43"/>
      <c r="I1045" s="11"/>
      <c r="J1045" s="43"/>
      <c r="K1045" s="43"/>
      <c r="L1045" s="43"/>
      <c r="P1045" s="11"/>
      <c r="T1045" s="5"/>
      <c r="U1045" s="5"/>
      <c r="AG1045" s="98"/>
      <c r="AM1045" s="7"/>
      <c r="AN1045" s="43"/>
      <c r="BA1045" s="7"/>
      <c r="BB1045" s="7"/>
      <c r="BC1045" s="7"/>
      <c r="BT1045" s="43"/>
      <c r="BU1045" s="43"/>
      <c r="BV1045" s="43"/>
      <c r="BW1045" s="43"/>
      <c r="BX1045" s="43"/>
      <c r="BY1045" s="43"/>
      <c r="BZ1045" s="43"/>
      <c r="CA1045" s="43"/>
    </row>
    <row r="1046" spans="1:79" ht="12.75">
      <c r="A1046" s="43"/>
      <c r="B1046" s="43"/>
      <c r="C1046" s="43"/>
      <c r="D1046" s="43"/>
      <c r="E1046" s="43"/>
      <c r="F1046" s="43"/>
      <c r="G1046" s="43"/>
      <c r="H1046" s="43"/>
      <c r="I1046" s="11"/>
      <c r="J1046" s="43"/>
      <c r="K1046" s="43"/>
      <c r="L1046" s="43"/>
      <c r="P1046" s="11"/>
      <c r="T1046" s="5"/>
      <c r="U1046" s="5"/>
      <c r="AG1046" s="98"/>
      <c r="AM1046" s="7"/>
      <c r="AN1046" s="43"/>
      <c r="BA1046" s="7"/>
      <c r="BB1046" s="7"/>
      <c r="BC1046" s="7"/>
      <c r="BT1046" s="43"/>
      <c r="BU1046" s="43"/>
      <c r="BV1046" s="43"/>
      <c r="BW1046" s="43"/>
      <c r="BX1046" s="43"/>
      <c r="BY1046" s="43"/>
      <c r="BZ1046" s="43"/>
      <c r="CA1046" s="43"/>
    </row>
    <row r="1047" spans="1:79" ht="12.75">
      <c r="A1047" s="43"/>
      <c r="B1047" s="43"/>
      <c r="C1047" s="43"/>
      <c r="D1047" s="43"/>
      <c r="E1047" s="43"/>
      <c r="F1047" s="43"/>
      <c r="G1047" s="43"/>
      <c r="H1047" s="43"/>
      <c r="I1047" s="11"/>
      <c r="J1047" s="43"/>
      <c r="K1047" s="43"/>
      <c r="L1047" s="43"/>
      <c r="P1047" s="11"/>
      <c r="T1047" s="5"/>
      <c r="U1047" s="5"/>
      <c r="AG1047" s="98"/>
      <c r="AM1047" s="7"/>
      <c r="AN1047" s="43"/>
      <c r="BA1047" s="7"/>
      <c r="BB1047" s="7"/>
      <c r="BC1047" s="7"/>
      <c r="BT1047" s="43"/>
      <c r="BU1047" s="43"/>
      <c r="BV1047" s="43"/>
      <c r="BW1047" s="43"/>
      <c r="BX1047" s="43"/>
      <c r="BY1047" s="43"/>
      <c r="BZ1047" s="43"/>
      <c r="CA1047" s="43"/>
    </row>
    <row r="1048" spans="1:79" ht="12.75">
      <c r="A1048" s="43"/>
      <c r="B1048" s="43"/>
      <c r="C1048" s="43"/>
      <c r="D1048" s="43"/>
      <c r="E1048" s="43"/>
      <c r="F1048" s="43"/>
      <c r="G1048" s="43"/>
      <c r="H1048" s="43"/>
      <c r="I1048" s="11"/>
      <c r="J1048" s="43"/>
      <c r="K1048" s="43"/>
      <c r="L1048" s="43"/>
      <c r="P1048" s="11"/>
      <c r="T1048" s="5"/>
      <c r="U1048" s="5"/>
      <c r="AG1048" s="98"/>
      <c r="AM1048" s="7"/>
      <c r="AN1048" s="43"/>
      <c r="BA1048" s="7"/>
      <c r="BB1048" s="7"/>
      <c r="BC1048" s="7"/>
      <c r="BT1048" s="43"/>
      <c r="BU1048" s="43"/>
      <c r="BV1048" s="43"/>
      <c r="BW1048" s="43"/>
      <c r="BX1048" s="43"/>
      <c r="BY1048" s="43"/>
      <c r="BZ1048" s="43"/>
      <c r="CA1048" s="43"/>
    </row>
    <row r="1049" spans="1:79" ht="12.75">
      <c r="A1049" s="43"/>
      <c r="B1049" s="43"/>
      <c r="C1049" s="43"/>
      <c r="D1049" s="43"/>
      <c r="E1049" s="43"/>
      <c r="F1049" s="43"/>
      <c r="G1049" s="43"/>
      <c r="H1049" s="43"/>
      <c r="I1049" s="11"/>
      <c r="J1049" s="43"/>
      <c r="K1049" s="43"/>
      <c r="L1049" s="43"/>
      <c r="P1049" s="11"/>
      <c r="T1049" s="5"/>
      <c r="U1049" s="5"/>
      <c r="AG1049" s="98"/>
      <c r="AM1049" s="7"/>
      <c r="AN1049" s="43"/>
      <c r="BA1049" s="7"/>
      <c r="BB1049" s="7"/>
      <c r="BC1049" s="7"/>
      <c r="BT1049" s="43"/>
      <c r="BU1049" s="43"/>
      <c r="BV1049" s="43"/>
      <c r="BW1049" s="43"/>
      <c r="BX1049" s="43"/>
      <c r="BY1049" s="43"/>
      <c r="BZ1049" s="43"/>
      <c r="CA1049" s="43"/>
    </row>
    <row r="1050" spans="9:79" ht="12.75">
      <c r="I1050" s="11"/>
      <c r="P1050" s="11"/>
      <c r="T1050" s="5"/>
      <c r="U1050" s="5"/>
      <c r="AG1050" s="98"/>
      <c r="AM1050" s="7"/>
      <c r="AN1050" s="43"/>
      <c r="BA1050" s="7"/>
      <c r="BB1050" s="7"/>
      <c r="BC1050" s="7"/>
      <c r="BT1050" s="43"/>
      <c r="BU1050" s="43"/>
      <c r="BV1050" s="43"/>
      <c r="BW1050" s="43"/>
      <c r="BX1050" s="43"/>
      <c r="BY1050" s="43"/>
      <c r="BZ1050" s="43"/>
      <c r="CA1050" s="43"/>
    </row>
    <row r="1051" spans="9:79" ht="12.75">
      <c r="I1051" s="11"/>
      <c r="P1051" s="11"/>
      <c r="T1051" s="5"/>
      <c r="U1051" s="5"/>
      <c r="AG1051" s="98"/>
      <c r="AM1051" s="7"/>
      <c r="AN1051" s="43"/>
      <c r="BA1051" s="7"/>
      <c r="BB1051" s="7"/>
      <c r="BC1051" s="7"/>
      <c r="BT1051" s="43"/>
      <c r="BU1051" s="43"/>
      <c r="BV1051" s="43"/>
      <c r="BW1051" s="43"/>
      <c r="BX1051" s="43"/>
      <c r="BY1051" s="43"/>
      <c r="BZ1051" s="43"/>
      <c r="CA1051" s="43"/>
    </row>
    <row r="1052" spans="9:79" ht="12.75">
      <c r="I1052" s="11"/>
      <c r="P1052" s="11"/>
      <c r="T1052" s="5"/>
      <c r="U1052" s="5"/>
      <c r="AG1052" s="98"/>
      <c r="AM1052" s="7"/>
      <c r="AN1052" s="43"/>
      <c r="BA1052" s="7"/>
      <c r="BB1052" s="7"/>
      <c r="BC1052" s="7"/>
      <c r="BT1052" s="43"/>
      <c r="BU1052" s="43"/>
      <c r="BV1052" s="43"/>
      <c r="BW1052" s="43"/>
      <c r="BX1052" s="43"/>
      <c r="BY1052" s="43"/>
      <c r="BZ1052" s="43"/>
      <c r="CA1052" s="43"/>
    </row>
    <row r="1053" spans="9:79" ht="12.75">
      <c r="I1053" s="11"/>
      <c r="P1053" s="11"/>
      <c r="T1053" s="5"/>
      <c r="U1053" s="5"/>
      <c r="AG1053" s="98"/>
      <c r="AM1053" s="7"/>
      <c r="AN1053" s="43"/>
      <c r="BA1053" s="7"/>
      <c r="BB1053" s="7"/>
      <c r="BC1053" s="7"/>
      <c r="BT1053" s="43"/>
      <c r="BU1053" s="43"/>
      <c r="BV1053" s="43"/>
      <c r="BW1053" s="43"/>
      <c r="BX1053" s="43"/>
      <c r="BY1053" s="43"/>
      <c r="BZ1053" s="43"/>
      <c r="CA1053" s="43"/>
    </row>
    <row r="1054" spans="9:79" ht="12.75">
      <c r="I1054" s="11"/>
      <c r="P1054" s="11"/>
      <c r="T1054" s="5"/>
      <c r="U1054" s="5"/>
      <c r="AG1054" s="98"/>
      <c r="AM1054" s="7"/>
      <c r="AN1054" s="43"/>
      <c r="BA1054" s="7"/>
      <c r="BB1054" s="7"/>
      <c r="BC1054" s="7"/>
      <c r="BT1054" s="43"/>
      <c r="BU1054" s="43"/>
      <c r="BV1054" s="43"/>
      <c r="BW1054" s="43"/>
      <c r="BX1054" s="43"/>
      <c r="BY1054" s="43"/>
      <c r="BZ1054" s="43"/>
      <c r="CA1054" s="43"/>
    </row>
    <row r="1055" spans="9:79" ht="12.75">
      <c r="I1055" s="11"/>
      <c r="P1055" s="11"/>
      <c r="T1055" s="5"/>
      <c r="U1055" s="5"/>
      <c r="AG1055" s="98"/>
      <c r="AM1055" s="7"/>
      <c r="AN1055" s="43"/>
      <c r="BA1055" s="7"/>
      <c r="BB1055" s="7"/>
      <c r="BC1055" s="7"/>
      <c r="BT1055" s="43"/>
      <c r="BU1055" s="43"/>
      <c r="BV1055" s="43"/>
      <c r="BW1055" s="43"/>
      <c r="BX1055" s="43"/>
      <c r="BY1055" s="43"/>
      <c r="BZ1055" s="43"/>
      <c r="CA1055" s="43"/>
    </row>
    <row r="1056" spans="9:79" ht="12.75">
      <c r="I1056" s="11"/>
      <c r="P1056" s="11"/>
      <c r="T1056" s="5"/>
      <c r="U1056" s="5"/>
      <c r="AG1056" s="98"/>
      <c r="AM1056" s="7"/>
      <c r="AN1056" s="43"/>
      <c r="BA1056" s="7"/>
      <c r="BB1056" s="7"/>
      <c r="BC1056" s="7"/>
      <c r="BT1056" s="43"/>
      <c r="BU1056" s="43"/>
      <c r="BV1056" s="43"/>
      <c r="BW1056" s="43"/>
      <c r="BX1056" s="43"/>
      <c r="BY1056" s="43"/>
      <c r="BZ1056" s="43"/>
      <c r="CA1056" s="43"/>
    </row>
    <row r="1057" spans="9:79" ht="12.75">
      <c r="I1057" s="11"/>
      <c r="P1057" s="11"/>
      <c r="T1057" s="5"/>
      <c r="U1057" s="5"/>
      <c r="AG1057" s="98"/>
      <c r="AM1057" s="7"/>
      <c r="AN1057" s="43"/>
      <c r="BA1057" s="7"/>
      <c r="BB1057" s="7"/>
      <c r="BC1057" s="7"/>
      <c r="BT1057" s="43"/>
      <c r="BU1057" s="43"/>
      <c r="BV1057" s="43"/>
      <c r="BW1057" s="43"/>
      <c r="BX1057" s="43"/>
      <c r="BY1057" s="43"/>
      <c r="BZ1057" s="43"/>
      <c r="CA1057" s="43"/>
    </row>
    <row r="1058" spans="9:79" ht="12.75">
      <c r="I1058" s="11"/>
      <c r="P1058" s="11"/>
      <c r="T1058" s="5"/>
      <c r="U1058" s="5"/>
      <c r="AG1058" s="98"/>
      <c r="AM1058" s="7"/>
      <c r="AN1058" s="43"/>
      <c r="BA1058" s="7"/>
      <c r="BB1058" s="7"/>
      <c r="BC1058" s="7"/>
      <c r="BT1058" s="43"/>
      <c r="BU1058" s="43"/>
      <c r="BV1058" s="43"/>
      <c r="BW1058" s="43"/>
      <c r="BX1058" s="43"/>
      <c r="BY1058" s="43"/>
      <c r="BZ1058" s="43"/>
      <c r="CA1058" s="43"/>
    </row>
    <row r="1059" spans="9:79" ht="12.75">
      <c r="I1059" s="11"/>
      <c r="P1059" s="11"/>
      <c r="T1059" s="5"/>
      <c r="U1059" s="5"/>
      <c r="AG1059" s="98"/>
      <c r="AM1059" s="7"/>
      <c r="AN1059" s="43"/>
      <c r="BA1059" s="7"/>
      <c r="BB1059" s="7"/>
      <c r="BC1059" s="7"/>
      <c r="BT1059" s="43"/>
      <c r="BU1059" s="43"/>
      <c r="BV1059" s="43"/>
      <c r="BW1059" s="43"/>
      <c r="BX1059" s="43"/>
      <c r="BY1059" s="43"/>
      <c r="BZ1059" s="43"/>
      <c r="CA1059" s="43"/>
    </row>
    <row r="1060" spans="9:79" ht="12.75">
      <c r="I1060" s="11"/>
      <c r="P1060" s="11"/>
      <c r="T1060" s="5"/>
      <c r="U1060" s="5"/>
      <c r="AG1060" s="98"/>
      <c r="AM1060" s="7"/>
      <c r="AN1060" s="43"/>
      <c r="BA1060" s="7"/>
      <c r="BB1060" s="7"/>
      <c r="BC1060" s="7"/>
      <c r="BT1060" s="43"/>
      <c r="BU1060" s="43"/>
      <c r="BV1060" s="43"/>
      <c r="BW1060" s="43"/>
      <c r="BX1060" s="43"/>
      <c r="BY1060" s="43"/>
      <c r="BZ1060" s="43"/>
      <c r="CA1060" s="43"/>
    </row>
    <row r="1061" spans="9:79" ht="12.75">
      <c r="I1061" s="11"/>
      <c r="P1061" s="11"/>
      <c r="T1061" s="5"/>
      <c r="U1061" s="5"/>
      <c r="AG1061" s="98"/>
      <c r="AM1061" s="7"/>
      <c r="AN1061" s="43"/>
      <c r="BA1061" s="7"/>
      <c r="BB1061" s="7"/>
      <c r="BC1061" s="7"/>
      <c r="BT1061" s="43"/>
      <c r="BU1061" s="43"/>
      <c r="BV1061" s="43"/>
      <c r="BW1061" s="43"/>
      <c r="BX1061" s="43"/>
      <c r="BY1061" s="43"/>
      <c r="BZ1061" s="43"/>
      <c r="CA1061" s="43"/>
    </row>
    <row r="1062" spans="9:79" ht="12.75">
      <c r="I1062" s="11"/>
      <c r="P1062" s="11"/>
      <c r="T1062" s="5"/>
      <c r="U1062" s="5"/>
      <c r="AG1062" s="98"/>
      <c r="AM1062" s="7"/>
      <c r="AN1062" s="43"/>
      <c r="BA1062" s="7"/>
      <c r="BB1062" s="7"/>
      <c r="BC1062" s="7"/>
      <c r="BT1062" s="43"/>
      <c r="BU1062" s="43"/>
      <c r="BV1062" s="43"/>
      <c r="BW1062" s="43"/>
      <c r="BX1062" s="43"/>
      <c r="BY1062" s="43"/>
      <c r="BZ1062" s="43"/>
      <c r="CA1062" s="43"/>
    </row>
    <row r="1063" spans="9:79" ht="12.75">
      <c r="I1063" s="11"/>
      <c r="P1063" s="11"/>
      <c r="T1063" s="5"/>
      <c r="U1063" s="5"/>
      <c r="AG1063" s="98"/>
      <c r="AM1063" s="7"/>
      <c r="AN1063" s="43"/>
      <c r="BA1063" s="7"/>
      <c r="BB1063" s="7"/>
      <c r="BC1063" s="7"/>
      <c r="BT1063" s="43"/>
      <c r="BU1063" s="43"/>
      <c r="BV1063" s="43"/>
      <c r="BW1063" s="43"/>
      <c r="BX1063" s="43"/>
      <c r="BY1063" s="43"/>
      <c r="BZ1063" s="43"/>
      <c r="CA1063" s="43"/>
    </row>
    <row r="1064" spans="9:79" ht="12.75">
      <c r="I1064" s="11"/>
      <c r="P1064" s="11"/>
      <c r="T1064" s="5"/>
      <c r="U1064" s="5"/>
      <c r="AG1064" s="98"/>
      <c r="AM1064" s="7"/>
      <c r="AN1064" s="43"/>
      <c r="BA1064" s="7"/>
      <c r="BB1064" s="7"/>
      <c r="BC1064" s="7"/>
      <c r="BT1064" s="43"/>
      <c r="BU1064" s="43"/>
      <c r="BV1064" s="43"/>
      <c r="BW1064" s="43"/>
      <c r="BX1064" s="43"/>
      <c r="BY1064" s="43"/>
      <c r="BZ1064" s="43"/>
      <c r="CA1064" s="43"/>
    </row>
    <row r="1065" spans="9:79" ht="12.75">
      <c r="I1065" s="11"/>
      <c r="P1065" s="11"/>
      <c r="T1065" s="5"/>
      <c r="U1065" s="5"/>
      <c r="AG1065" s="98"/>
      <c r="AM1065" s="7"/>
      <c r="AN1065" s="43"/>
      <c r="BA1065" s="7"/>
      <c r="BB1065" s="7"/>
      <c r="BC1065" s="7"/>
      <c r="BT1065" s="43"/>
      <c r="BU1065" s="43"/>
      <c r="BV1065" s="43"/>
      <c r="BW1065" s="43"/>
      <c r="BX1065" s="43"/>
      <c r="BY1065" s="43"/>
      <c r="BZ1065" s="43"/>
      <c r="CA1065" s="43"/>
    </row>
    <row r="1066" spans="9:79" ht="12.75">
      <c r="I1066" s="11"/>
      <c r="P1066" s="11"/>
      <c r="T1066" s="5"/>
      <c r="U1066" s="5"/>
      <c r="AG1066" s="98"/>
      <c r="AM1066" s="7"/>
      <c r="AN1066" s="43"/>
      <c r="BA1066" s="7"/>
      <c r="BB1066" s="7"/>
      <c r="BC1066" s="7"/>
      <c r="BT1066" s="43"/>
      <c r="BU1066" s="43"/>
      <c r="BV1066" s="43"/>
      <c r="BW1066" s="43"/>
      <c r="BX1066" s="43"/>
      <c r="BY1066" s="43"/>
      <c r="BZ1066" s="43"/>
      <c r="CA1066" s="43"/>
    </row>
    <row r="1067" spans="9:79" ht="12.75">
      <c r="I1067" s="11"/>
      <c r="P1067" s="11"/>
      <c r="T1067" s="5"/>
      <c r="U1067" s="5"/>
      <c r="AG1067" s="98"/>
      <c r="AM1067" s="7"/>
      <c r="AN1067" s="43"/>
      <c r="BA1067" s="7"/>
      <c r="BB1067" s="7"/>
      <c r="BC1067" s="7"/>
      <c r="BT1067" s="43"/>
      <c r="BU1067" s="43"/>
      <c r="BV1067" s="43"/>
      <c r="BW1067" s="43"/>
      <c r="BX1067" s="43"/>
      <c r="BY1067" s="43"/>
      <c r="BZ1067" s="43"/>
      <c r="CA1067" s="43"/>
    </row>
    <row r="1068" spans="9:79" ht="12.75">
      <c r="I1068" s="11"/>
      <c r="P1068" s="11"/>
      <c r="T1068" s="5"/>
      <c r="U1068" s="5"/>
      <c r="AG1068" s="98"/>
      <c r="AM1068" s="7"/>
      <c r="AN1068" s="43"/>
      <c r="BA1068" s="7"/>
      <c r="BB1068" s="7"/>
      <c r="BC1068" s="7"/>
      <c r="BT1068" s="43"/>
      <c r="BU1068" s="43"/>
      <c r="BV1068" s="43"/>
      <c r="BW1068" s="43"/>
      <c r="BX1068" s="43"/>
      <c r="BY1068" s="43"/>
      <c r="BZ1068" s="43"/>
      <c r="CA1068" s="43"/>
    </row>
    <row r="1069" spans="9:79" ht="12.75">
      <c r="I1069" s="11"/>
      <c r="P1069" s="11"/>
      <c r="T1069" s="5"/>
      <c r="U1069" s="5"/>
      <c r="AG1069" s="98"/>
      <c r="AM1069" s="7"/>
      <c r="AN1069" s="43"/>
      <c r="BA1069" s="7"/>
      <c r="BB1069" s="7"/>
      <c r="BC1069" s="7"/>
      <c r="BT1069" s="43"/>
      <c r="BU1069" s="43"/>
      <c r="BV1069" s="43"/>
      <c r="BW1069" s="43"/>
      <c r="BX1069" s="43"/>
      <c r="BY1069" s="43"/>
      <c r="BZ1069" s="43"/>
      <c r="CA1069" s="43"/>
    </row>
    <row r="1070" spans="9:79" ht="12.75">
      <c r="I1070" s="11"/>
      <c r="P1070" s="11"/>
      <c r="T1070" s="5"/>
      <c r="U1070" s="5"/>
      <c r="AG1070" s="98"/>
      <c r="AM1070" s="7"/>
      <c r="AN1070" s="43"/>
      <c r="BA1070" s="7"/>
      <c r="BB1070" s="7"/>
      <c r="BC1070" s="7"/>
      <c r="BT1070" s="43"/>
      <c r="BU1070" s="43"/>
      <c r="BV1070" s="43"/>
      <c r="BW1070" s="43"/>
      <c r="BX1070" s="43"/>
      <c r="BY1070" s="43"/>
      <c r="BZ1070" s="43"/>
      <c r="CA1070" s="43"/>
    </row>
    <row r="1071" spans="9:79" ht="12.75">
      <c r="I1071" s="11"/>
      <c r="P1071" s="11"/>
      <c r="T1071" s="5"/>
      <c r="U1071" s="5"/>
      <c r="AG1071" s="98"/>
      <c r="AM1071" s="7"/>
      <c r="AN1071" s="43"/>
      <c r="BA1071" s="7"/>
      <c r="BB1071" s="7"/>
      <c r="BC1071" s="7"/>
      <c r="BT1071" s="43"/>
      <c r="BU1071" s="43"/>
      <c r="BV1071" s="43"/>
      <c r="BW1071" s="43"/>
      <c r="BX1071" s="43"/>
      <c r="BY1071" s="43"/>
      <c r="BZ1071" s="43"/>
      <c r="CA1071" s="43"/>
    </row>
    <row r="1072" spans="9:79" ht="12.75">
      <c r="I1072" s="11"/>
      <c r="P1072" s="11"/>
      <c r="T1072" s="5"/>
      <c r="U1072" s="5"/>
      <c r="AG1072" s="98"/>
      <c r="AM1072" s="7"/>
      <c r="AN1072" s="43"/>
      <c r="BA1072" s="7"/>
      <c r="BB1072" s="7"/>
      <c r="BC1072" s="7"/>
      <c r="BT1072" s="43"/>
      <c r="BU1072" s="43"/>
      <c r="BV1072" s="43"/>
      <c r="BW1072" s="43"/>
      <c r="BX1072" s="43"/>
      <c r="BY1072" s="43"/>
      <c r="BZ1072" s="43"/>
      <c r="CA1072" s="43"/>
    </row>
    <row r="1073" spans="9:79" ht="12.75">
      <c r="I1073" s="11"/>
      <c r="P1073" s="11"/>
      <c r="T1073" s="5"/>
      <c r="U1073" s="5"/>
      <c r="AG1073" s="98"/>
      <c r="AM1073" s="7"/>
      <c r="AN1073" s="43"/>
      <c r="BA1073" s="7"/>
      <c r="BB1073" s="7"/>
      <c r="BC1073" s="7"/>
      <c r="BT1073" s="43"/>
      <c r="BU1073" s="43"/>
      <c r="BV1073" s="43"/>
      <c r="BW1073" s="43"/>
      <c r="BX1073" s="43"/>
      <c r="BY1073" s="43"/>
      <c r="BZ1073" s="43"/>
      <c r="CA1073" s="43"/>
    </row>
    <row r="1074" spans="9:79" ht="12.75">
      <c r="I1074" s="11"/>
      <c r="P1074" s="11"/>
      <c r="T1074" s="5"/>
      <c r="U1074" s="5"/>
      <c r="AG1074" s="98"/>
      <c r="AM1074" s="7"/>
      <c r="AN1074" s="43"/>
      <c r="BA1074" s="7"/>
      <c r="BB1074" s="7"/>
      <c r="BC1074" s="7"/>
      <c r="BT1074" s="43"/>
      <c r="BU1074" s="43"/>
      <c r="BV1074" s="43"/>
      <c r="BW1074" s="43"/>
      <c r="BX1074" s="43"/>
      <c r="BY1074" s="43"/>
      <c r="BZ1074" s="43"/>
      <c r="CA1074" s="43"/>
    </row>
    <row r="1075" spans="9:79" ht="12.75">
      <c r="I1075" s="11"/>
      <c r="P1075" s="11"/>
      <c r="T1075" s="5"/>
      <c r="U1075" s="5"/>
      <c r="AG1075" s="98"/>
      <c r="AM1075" s="7"/>
      <c r="AN1075" s="43"/>
      <c r="BA1075" s="7"/>
      <c r="BB1075" s="7"/>
      <c r="BC1075" s="7"/>
      <c r="BT1075" s="43"/>
      <c r="BU1075" s="43"/>
      <c r="BV1075" s="43"/>
      <c r="BW1075" s="43"/>
      <c r="BX1075" s="43"/>
      <c r="BY1075" s="43"/>
      <c r="BZ1075" s="43"/>
      <c r="CA1075" s="43"/>
    </row>
    <row r="1076" spans="9:79" ht="12.75">
      <c r="I1076" s="11"/>
      <c r="P1076" s="11"/>
      <c r="T1076" s="5"/>
      <c r="U1076" s="5"/>
      <c r="AG1076" s="98"/>
      <c r="AM1076" s="7"/>
      <c r="AN1076" s="43"/>
      <c r="BA1076" s="7"/>
      <c r="BB1076" s="7"/>
      <c r="BC1076" s="7"/>
      <c r="BT1076" s="43"/>
      <c r="BU1076" s="43"/>
      <c r="BV1076" s="43"/>
      <c r="BW1076" s="43"/>
      <c r="BX1076" s="43"/>
      <c r="BY1076" s="43"/>
      <c r="BZ1076" s="43"/>
      <c r="CA1076" s="43"/>
    </row>
    <row r="1077" spans="9:79" ht="12.75">
      <c r="I1077" s="11"/>
      <c r="P1077" s="11"/>
      <c r="T1077" s="5"/>
      <c r="U1077" s="5"/>
      <c r="AG1077" s="98"/>
      <c r="AM1077" s="7"/>
      <c r="AN1077" s="43"/>
      <c r="BA1077" s="7"/>
      <c r="BB1077" s="7"/>
      <c r="BC1077" s="7"/>
      <c r="BT1077" s="43"/>
      <c r="BU1077" s="43"/>
      <c r="BV1077" s="43"/>
      <c r="BW1077" s="43"/>
      <c r="BX1077" s="43"/>
      <c r="BY1077" s="43"/>
      <c r="BZ1077" s="43"/>
      <c r="CA1077" s="43"/>
    </row>
    <row r="1078" spans="9:79" ht="12.75">
      <c r="I1078" s="11"/>
      <c r="P1078" s="11"/>
      <c r="T1078" s="5"/>
      <c r="U1078" s="5"/>
      <c r="AG1078" s="98"/>
      <c r="AM1078" s="7"/>
      <c r="AN1078" s="43"/>
      <c r="BA1078" s="7"/>
      <c r="BB1078" s="7"/>
      <c r="BC1078" s="7"/>
      <c r="BT1078" s="43"/>
      <c r="BU1078" s="43"/>
      <c r="BV1078" s="43"/>
      <c r="BW1078" s="43"/>
      <c r="BX1078" s="43"/>
      <c r="BY1078" s="43"/>
      <c r="BZ1078" s="43"/>
      <c r="CA1078" s="43"/>
    </row>
    <row r="1079" spans="9:79" ht="12.75">
      <c r="I1079" s="11"/>
      <c r="P1079" s="11"/>
      <c r="T1079" s="5"/>
      <c r="U1079" s="5"/>
      <c r="AG1079" s="98"/>
      <c r="AM1079" s="7"/>
      <c r="AN1079" s="43"/>
      <c r="BA1079" s="7"/>
      <c r="BB1079" s="7"/>
      <c r="BC1079" s="7"/>
      <c r="BT1079" s="43"/>
      <c r="BU1079" s="43"/>
      <c r="BV1079" s="43"/>
      <c r="BW1079" s="43"/>
      <c r="BX1079" s="43"/>
      <c r="BY1079" s="43"/>
      <c r="BZ1079" s="43"/>
      <c r="CA1079" s="43"/>
    </row>
    <row r="1080" spans="9:79" ht="12.75">
      <c r="I1080" s="11"/>
      <c r="P1080" s="11"/>
      <c r="T1080" s="5"/>
      <c r="U1080" s="5"/>
      <c r="AG1080" s="98"/>
      <c r="AM1080" s="7"/>
      <c r="AN1080" s="43"/>
      <c r="BA1080" s="7"/>
      <c r="BB1080" s="7"/>
      <c r="BC1080" s="7"/>
      <c r="BT1080" s="43"/>
      <c r="BU1080" s="43"/>
      <c r="BV1080" s="43"/>
      <c r="BW1080" s="43"/>
      <c r="BX1080" s="43"/>
      <c r="BY1080" s="43"/>
      <c r="BZ1080" s="43"/>
      <c r="CA1080" s="43"/>
    </row>
    <row r="1081" spans="9:79" ht="12.75">
      <c r="I1081" s="11"/>
      <c r="P1081" s="11"/>
      <c r="T1081" s="5"/>
      <c r="U1081" s="5"/>
      <c r="AG1081" s="98"/>
      <c r="AM1081" s="7"/>
      <c r="AN1081" s="43"/>
      <c r="BA1081" s="7"/>
      <c r="BB1081" s="7"/>
      <c r="BC1081" s="7"/>
      <c r="BT1081" s="43"/>
      <c r="BU1081" s="43"/>
      <c r="BV1081" s="43"/>
      <c r="BW1081" s="43"/>
      <c r="BX1081" s="43"/>
      <c r="BY1081" s="43"/>
      <c r="BZ1081" s="43"/>
      <c r="CA1081" s="43"/>
    </row>
    <row r="1082" spans="9:79" ht="12.75">
      <c r="I1082" s="11"/>
      <c r="P1082" s="11"/>
      <c r="T1082" s="5"/>
      <c r="U1082" s="5"/>
      <c r="AG1082" s="98"/>
      <c r="AM1082" s="7"/>
      <c r="AN1082" s="43"/>
      <c r="BA1082" s="7"/>
      <c r="BB1082" s="7"/>
      <c r="BC1082" s="7"/>
      <c r="BT1082" s="43"/>
      <c r="BU1082" s="43"/>
      <c r="BV1082" s="43"/>
      <c r="BW1082" s="43"/>
      <c r="BX1082" s="43"/>
      <c r="BY1082" s="43"/>
      <c r="BZ1082" s="43"/>
      <c r="CA1082" s="43"/>
    </row>
    <row r="1083" spans="9:79" ht="12.75">
      <c r="I1083" s="11"/>
      <c r="P1083" s="11"/>
      <c r="T1083" s="5"/>
      <c r="U1083" s="5"/>
      <c r="AG1083" s="98"/>
      <c r="AM1083" s="7"/>
      <c r="AN1083" s="43"/>
      <c r="BA1083" s="7"/>
      <c r="BB1083" s="7"/>
      <c r="BC1083" s="7"/>
      <c r="BT1083" s="43"/>
      <c r="BU1083" s="43"/>
      <c r="BV1083" s="43"/>
      <c r="BW1083" s="43"/>
      <c r="BX1083" s="43"/>
      <c r="BY1083" s="43"/>
      <c r="BZ1083" s="43"/>
      <c r="CA1083" s="43"/>
    </row>
    <row r="1084" spans="9:79" ht="12.75">
      <c r="I1084" s="11"/>
      <c r="P1084" s="11"/>
      <c r="T1084" s="5"/>
      <c r="U1084" s="5"/>
      <c r="AG1084" s="98"/>
      <c r="AM1084" s="7"/>
      <c r="AN1084" s="43"/>
      <c r="BA1084" s="7"/>
      <c r="BB1084" s="7"/>
      <c r="BC1084" s="7"/>
      <c r="BT1084" s="43"/>
      <c r="BU1084" s="43"/>
      <c r="BV1084" s="43"/>
      <c r="BW1084" s="43"/>
      <c r="BX1084" s="43"/>
      <c r="BY1084" s="43"/>
      <c r="BZ1084" s="43"/>
      <c r="CA1084" s="43"/>
    </row>
    <row r="1085" spans="9:79" ht="12.75">
      <c r="I1085" s="11"/>
      <c r="P1085" s="11"/>
      <c r="T1085" s="5"/>
      <c r="U1085" s="5"/>
      <c r="AG1085" s="98"/>
      <c r="AM1085" s="7"/>
      <c r="AN1085" s="43"/>
      <c r="BA1085" s="7"/>
      <c r="BB1085" s="7"/>
      <c r="BC1085" s="7"/>
      <c r="BT1085" s="43"/>
      <c r="BU1085" s="43"/>
      <c r="BV1085" s="43"/>
      <c r="BW1085" s="43"/>
      <c r="BX1085" s="43"/>
      <c r="BY1085" s="43"/>
      <c r="BZ1085" s="43"/>
      <c r="CA1085" s="43"/>
    </row>
    <row r="1086" spans="9:79" ht="12.75">
      <c r="I1086" s="11"/>
      <c r="P1086" s="11"/>
      <c r="T1086" s="5"/>
      <c r="U1086" s="5"/>
      <c r="AG1086" s="98"/>
      <c r="AM1086" s="7"/>
      <c r="AN1086" s="43"/>
      <c r="BA1086" s="7"/>
      <c r="BB1086" s="7"/>
      <c r="BC1086" s="7"/>
      <c r="BT1086" s="43"/>
      <c r="BU1086" s="43"/>
      <c r="BV1086" s="43"/>
      <c r="BW1086" s="43"/>
      <c r="BX1086" s="43"/>
      <c r="BY1086" s="43"/>
      <c r="BZ1086" s="43"/>
      <c r="CA1086" s="43"/>
    </row>
    <row r="1087" spans="9:79" ht="12.75">
      <c r="I1087" s="11"/>
      <c r="P1087" s="11"/>
      <c r="T1087" s="5"/>
      <c r="U1087" s="5"/>
      <c r="AG1087" s="98"/>
      <c r="AM1087" s="7"/>
      <c r="AN1087" s="43"/>
      <c r="BA1087" s="7"/>
      <c r="BB1087" s="7"/>
      <c r="BC1087" s="7"/>
      <c r="BT1087" s="43"/>
      <c r="BU1087" s="43"/>
      <c r="BV1087" s="43"/>
      <c r="BW1087" s="43"/>
      <c r="BX1087" s="43"/>
      <c r="BY1087" s="43"/>
      <c r="BZ1087" s="43"/>
      <c r="CA1087" s="43"/>
    </row>
    <row r="1088" spans="9:79" ht="12.75">
      <c r="I1088" s="11"/>
      <c r="P1088" s="11"/>
      <c r="T1088" s="5"/>
      <c r="U1088" s="5"/>
      <c r="AG1088" s="98"/>
      <c r="AM1088" s="7"/>
      <c r="AN1088" s="43"/>
      <c r="BA1088" s="7"/>
      <c r="BB1088" s="7"/>
      <c r="BC1088" s="7"/>
      <c r="BT1088" s="43"/>
      <c r="BU1088" s="43"/>
      <c r="BV1088" s="43"/>
      <c r="BW1088" s="43"/>
      <c r="BX1088" s="43"/>
      <c r="BY1088" s="43"/>
      <c r="BZ1088" s="43"/>
      <c r="CA1088" s="43"/>
    </row>
    <row r="1089" spans="9:79" ht="12.75">
      <c r="I1089" s="11"/>
      <c r="P1089" s="11"/>
      <c r="T1089" s="5"/>
      <c r="U1089" s="5"/>
      <c r="AG1089" s="98"/>
      <c r="AM1089" s="7"/>
      <c r="AN1089" s="43"/>
      <c r="BA1089" s="7"/>
      <c r="BB1089" s="7"/>
      <c r="BC1089" s="7"/>
      <c r="BT1089" s="43"/>
      <c r="BU1089" s="43"/>
      <c r="BV1089" s="43"/>
      <c r="BW1089" s="43"/>
      <c r="BX1089" s="43"/>
      <c r="BY1089" s="43"/>
      <c r="BZ1089" s="43"/>
      <c r="CA1089" s="43"/>
    </row>
    <row r="1090" spans="9:79" ht="12.75">
      <c r="I1090" s="11"/>
      <c r="P1090" s="11"/>
      <c r="T1090" s="5"/>
      <c r="U1090" s="5"/>
      <c r="AG1090" s="98"/>
      <c r="AM1090" s="7"/>
      <c r="AN1090" s="43"/>
      <c r="BA1090" s="7"/>
      <c r="BB1090" s="7"/>
      <c r="BC1090" s="7"/>
      <c r="BT1090" s="43"/>
      <c r="BU1090" s="43"/>
      <c r="BV1090" s="43"/>
      <c r="BW1090" s="43"/>
      <c r="BX1090" s="43"/>
      <c r="BY1090" s="43"/>
      <c r="BZ1090" s="43"/>
      <c r="CA1090" s="43"/>
    </row>
    <row r="1091" spans="9:79" ht="12.75">
      <c r="I1091" s="11"/>
      <c r="P1091" s="11"/>
      <c r="T1091" s="5"/>
      <c r="U1091" s="5"/>
      <c r="AG1091" s="98"/>
      <c r="AM1091" s="7"/>
      <c r="AN1091" s="43"/>
      <c r="BA1091" s="7"/>
      <c r="BB1091" s="7"/>
      <c r="BC1091" s="7"/>
      <c r="BT1091" s="43"/>
      <c r="BU1091" s="43"/>
      <c r="BV1091" s="43"/>
      <c r="BW1091" s="43"/>
      <c r="BX1091" s="43"/>
      <c r="BY1091" s="43"/>
      <c r="BZ1091" s="43"/>
      <c r="CA1091" s="43"/>
    </row>
    <row r="1092" spans="9:79" ht="12.75">
      <c r="I1092" s="11"/>
      <c r="P1092" s="11"/>
      <c r="T1092" s="5"/>
      <c r="U1092" s="5"/>
      <c r="AG1092" s="98"/>
      <c r="AM1092" s="7"/>
      <c r="AN1092" s="43"/>
      <c r="BA1092" s="7"/>
      <c r="BB1092" s="7"/>
      <c r="BC1092" s="7"/>
      <c r="BT1092" s="43"/>
      <c r="BU1092" s="43"/>
      <c r="BV1092" s="43"/>
      <c r="BW1092" s="43"/>
      <c r="BX1092" s="43"/>
      <c r="BY1092" s="43"/>
      <c r="BZ1092" s="43"/>
      <c r="CA1092" s="43"/>
    </row>
    <row r="1093" spans="9:79" ht="12.75">
      <c r="I1093" s="11"/>
      <c r="P1093" s="11"/>
      <c r="T1093" s="5"/>
      <c r="U1093" s="5"/>
      <c r="AG1093" s="98"/>
      <c r="AM1093" s="7"/>
      <c r="AN1093" s="43"/>
      <c r="BA1093" s="7"/>
      <c r="BB1093" s="7"/>
      <c r="BC1093" s="7"/>
      <c r="BT1093" s="43"/>
      <c r="BU1093" s="43"/>
      <c r="BV1093" s="43"/>
      <c r="BW1093" s="43"/>
      <c r="BX1093" s="43"/>
      <c r="BY1093" s="43"/>
      <c r="BZ1093" s="43"/>
      <c r="CA1093" s="43"/>
    </row>
    <row r="1094" spans="9:79" ht="12.75">
      <c r="I1094" s="11"/>
      <c r="P1094" s="11"/>
      <c r="T1094" s="5"/>
      <c r="U1094" s="5"/>
      <c r="AG1094" s="98"/>
      <c r="AM1094" s="7"/>
      <c r="AN1094" s="43"/>
      <c r="BA1094" s="7"/>
      <c r="BB1094" s="7"/>
      <c r="BC1094" s="7"/>
      <c r="BT1094" s="43"/>
      <c r="BU1094" s="43"/>
      <c r="BV1094" s="43"/>
      <c r="BW1094" s="43"/>
      <c r="BX1094" s="43"/>
      <c r="BY1094" s="43"/>
      <c r="BZ1094" s="43"/>
      <c r="CA1094" s="43"/>
    </row>
    <row r="1095" spans="9:79" ht="12.75">
      <c r="I1095" s="11"/>
      <c r="P1095" s="11"/>
      <c r="T1095" s="5"/>
      <c r="U1095" s="5"/>
      <c r="AG1095" s="98"/>
      <c r="AM1095" s="7"/>
      <c r="AN1095" s="43"/>
      <c r="BA1095" s="7"/>
      <c r="BB1095" s="7"/>
      <c r="BC1095" s="7"/>
      <c r="BT1095" s="43"/>
      <c r="BU1095" s="43"/>
      <c r="BV1095" s="43"/>
      <c r="BW1095" s="43"/>
      <c r="BX1095" s="43"/>
      <c r="BY1095" s="43"/>
      <c r="BZ1095" s="43"/>
      <c r="CA1095" s="43"/>
    </row>
    <row r="1096" spans="9:79" ht="12.75">
      <c r="I1096" s="11"/>
      <c r="P1096" s="11"/>
      <c r="T1096" s="5"/>
      <c r="U1096" s="5"/>
      <c r="AG1096" s="98"/>
      <c r="AM1096" s="7"/>
      <c r="AN1096" s="43"/>
      <c r="BA1096" s="7"/>
      <c r="BB1096" s="7"/>
      <c r="BC1096" s="7"/>
      <c r="BT1096" s="43"/>
      <c r="BU1096" s="43"/>
      <c r="BV1096" s="43"/>
      <c r="BW1096" s="43"/>
      <c r="BX1096" s="43"/>
      <c r="BY1096" s="43"/>
      <c r="BZ1096" s="43"/>
      <c r="CA1096" s="43"/>
    </row>
    <row r="1097" spans="9:79" ht="12.75">
      <c r="I1097" s="11"/>
      <c r="P1097" s="11"/>
      <c r="T1097" s="5"/>
      <c r="U1097" s="5"/>
      <c r="AG1097" s="98"/>
      <c r="AM1097" s="7"/>
      <c r="AN1097" s="43"/>
      <c r="BA1097" s="7"/>
      <c r="BB1097" s="7"/>
      <c r="BC1097" s="7"/>
      <c r="BT1097" s="43"/>
      <c r="BU1097" s="43"/>
      <c r="BV1097" s="43"/>
      <c r="BW1097" s="43"/>
      <c r="BX1097" s="43"/>
      <c r="BY1097" s="43"/>
      <c r="BZ1097" s="43"/>
      <c r="CA1097" s="43"/>
    </row>
    <row r="1098" spans="9:79" ht="12.75">
      <c r="I1098" s="11"/>
      <c r="P1098" s="11"/>
      <c r="T1098" s="5"/>
      <c r="U1098" s="5"/>
      <c r="AG1098" s="98"/>
      <c r="AM1098" s="7"/>
      <c r="AN1098" s="43"/>
      <c r="BA1098" s="7"/>
      <c r="BB1098" s="7"/>
      <c r="BC1098" s="7"/>
      <c r="BT1098" s="43"/>
      <c r="BU1098" s="43"/>
      <c r="BV1098" s="43"/>
      <c r="BW1098" s="43"/>
      <c r="BX1098" s="43"/>
      <c r="BY1098" s="43"/>
      <c r="BZ1098" s="43"/>
      <c r="CA1098" s="43"/>
    </row>
    <row r="1099" spans="9:79" ht="12.75">
      <c r="I1099" s="11"/>
      <c r="P1099" s="11"/>
      <c r="T1099" s="5"/>
      <c r="U1099" s="5"/>
      <c r="AG1099" s="98"/>
      <c r="AM1099" s="7"/>
      <c r="AN1099" s="43"/>
      <c r="BA1099" s="7"/>
      <c r="BB1099" s="7"/>
      <c r="BC1099" s="7"/>
      <c r="BT1099" s="43"/>
      <c r="BU1099" s="43"/>
      <c r="BV1099" s="43"/>
      <c r="BW1099" s="43"/>
      <c r="BX1099" s="43"/>
      <c r="BY1099" s="43"/>
      <c r="BZ1099" s="43"/>
      <c r="CA1099" s="43"/>
    </row>
    <row r="1100" spans="9:79" ht="12.75">
      <c r="I1100" s="11"/>
      <c r="P1100" s="11"/>
      <c r="T1100" s="5"/>
      <c r="U1100" s="5"/>
      <c r="AG1100" s="98"/>
      <c r="AM1100" s="7"/>
      <c r="AN1100" s="43"/>
      <c r="BA1100" s="7"/>
      <c r="BB1100" s="7"/>
      <c r="BC1100" s="7"/>
      <c r="BT1100" s="43"/>
      <c r="BU1100" s="43"/>
      <c r="BV1100" s="43"/>
      <c r="BW1100" s="43"/>
      <c r="BX1100" s="43"/>
      <c r="BY1100" s="43"/>
      <c r="BZ1100" s="43"/>
      <c r="CA1100" s="43"/>
    </row>
    <row r="1101" spans="9:79" ht="12.75">
      <c r="I1101" s="11"/>
      <c r="P1101" s="11"/>
      <c r="T1101" s="5"/>
      <c r="U1101" s="5"/>
      <c r="AG1101" s="98"/>
      <c r="AM1101" s="7"/>
      <c r="AN1101" s="43"/>
      <c r="BA1101" s="7"/>
      <c r="BB1101" s="7"/>
      <c r="BC1101" s="7"/>
      <c r="BT1101" s="43"/>
      <c r="BU1101" s="43"/>
      <c r="BV1101" s="43"/>
      <c r="BW1101" s="43"/>
      <c r="BX1101" s="43"/>
      <c r="BY1101" s="43"/>
      <c r="BZ1101" s="43"/>
      <c r="CA1101" s="43"/>
    </row>
    <row r="1102" spans="9:79" ht="12.75">
      <c r="I1102" s="11"/>
      <c r="P1102" s="11"/>
      <c r="T1102" s="5"/>
      <c r="U1102" s="5"/>
      <c r="AG1102" s="98"/>
      <c r="AM1102" s="7"/>
      <c r="AN1102" s="43"/>
      <c r="BA1102" s="7"/>
      <c r="BB1102" s="7"/>
      <c r="BC1102" s="7"/>
      <c r="BT1102" s="43"/>
      <c r="BU1102" s="43"/>
      <c r="BV1102" s="43"/>
      <c r="BW1102" s="43"/>
      <c r="BX1102" s="43"/>
      <c r="BY1102" s="43"/>
      <c r="BZ1102" s="43"/>
      <c r="CA1102" s="43"/>
    </row>
    <row r="1103" spans="9:79" ht="12.75">
      <c r="I1103" s="11"/>
      <c r="P1103" s="11"/>
      <c r="T1103" s="5"/>
      <c r="U1103" s="5"/>
      <c r="AG1103" s="98"/>
      <c r="AM1103" s="7"/>
      <c r="AN1103" s="43"/>
      <c r="BA1103" s="7"/>
      <c r="BB1103" s="7"/>
      <c r="BC1103" s="7"/>
      <c r="BT1103" s="43"/>
      <c r="BU1103" s="43"/>
      <c r="BV1103" s="43"/>
      <c r="BW1103" s="43"/>
      <c r="BX1103" s="43"/>
      <c r="BY1103" s="43"/>
      <c r="BZ1103" s="43"/>
      <c r="CA1103" s="43"/>
    </row>
    <row r="1104" spans="9:79" ht="12.75">
      <c r="I1104" s="11"/>
      <c r="P1104" s="11"/>
      <c r="T1104" s="5"/>
      <c r="U1104" s="5"/>
      <c r="AG1104" s="98"/>
      <c r="AM1104" s="7"/>
      <c r="AN1104" s="43"/>
      <c r="BA1104" s="7"/>
      <c r="BB1104" s="7"/>
      <c r="BC1104" s="7"/>
      <c r="BT1104" s="43"/>
      <c r="BU1104" s="43"/>
      <c r="BV1104" s="43"/>
      <c r="BW1104" s="43"/>
      <c r="BX1104" s="43"/>
      <c r="BY1104" s="43"/>
      <c r="BZ1104" s="43"/>
      <c r="CA1104" s="43"/>
    </row>
    <row r="1105" spans="9:79" ht="12.75">
      <c r="I1105" s="11"/>
      <c r="P1105" s="11"/>
      <c r="T1105" s="5"/>
      <c r="U1105" s="5"/>
      <c r="AG1105" s="98"/>
      <c r="AM1105" s="7"/>
      <c r="AN1105" s="43"/>
      <c r="BA1105" s="7"/>
      <c r="BB1105" s="7"/>
      <c r="BC1105" s="7"/>
      <c r="BT1105" s="43"/>
      <c r="BU1105" s="43"/>
      <c r="BV1105" s="43"/>
      <c r="BW1105" s="43"/>
      <c r="BX1105" s="43"/>
      <c r="BY1105" s="43"/>
      <c r="BZ1105" s="43"/>
      <c r="CA1105" s="43"/>
    </row>
    <row r="1106" spans="9:79" ht="12.75">
      <c r="I1106" s="11"/>
      <c r="P1106" s="11"/>
      <c r="T1106" s="5"/>
      <c r="U1106" s="5"/>
      <c r="AG1106" s="98"/>
      <c r="AM1106" s="7"/>
      <c r="AN1106" s="43"/>
      <c r="BA1106" s="7"/>
      <c r="BB1106" s="7"/>
      <c r="BC1106" s="7"/>
      <c r="BT1106" s="43"/>
      <c r="BU1106" s="43"/>
      <c r="BV1106" s="43"/>
      <c r="BW1106" s="43"/>
      <c r="BX1106" s="43"/>
      <c r="BY1106" s="43"/>
      <c r="BZ1106" s="43"/>
      <c r="CA1106" s="43"/>
    </row>
    <row r="1107" spans="9:79" ht="12.75">
      <c r="I1107" s="11"/>
      <c r="P1107" s="11"/>
      <c r="T1107" s="5"/>
      <c r="U1107" s="5"/>
      <c r="AG1107" s="98"/>
      <c r="AM1107" s="7"/>
      <c r="AN1107" s="43"/>
      <c r="BA1107" s="7"/>
      <c r="BB1107" s="7"/>
      <c r="BC1107" s="7"/>
      <c r="BT1107" s="43"/>
      <c r="BU1107" s="43"/>
      <c r="BV1107" s="43"/>
      <c r="BW1107" s="43"/>
      <c r="BX1107" s="43"/>
      <c r="BY1107" s="43"/>
      <c r="BZ1107" s="43"/>
      <c r="CA1107" s="43"/>
    </row>
    <row r="1108" spans="9:79" ht="12.75">
      <c r="I1108" s="11"/>
      <c r="P1108" s="11"/>
      <c r="T1108" s="5"/>
      <c r="U1108" s="5"/>
      <c r="AG1108" s="98"/>
      <c r="AM1108" s="7"/>
      <c r="AN1108" s="43"/>
      <c r="BA1108" s="7"/>
      <c r="BB1108" s="7"/>
      <c r="BC1108" s="7"/>
      <c r="BT1108" s="43"/>
      <c r="BU1108" s="43"/>
      <c r="BV1108" s="43"/>
      <c r="BW1108" s="43"/>
      <c r="BX1108" s="43"/>
      <c r="BY1108" s="43"/>
      <c r="BZ1108" s="43"/>
      <c r="CA1108" s="43"/>
    </row>
    <row r="1109" spans="9:79" ht="12.75">
      <c r="I1109" s="11"/>
      <c r="P1109" s="11"/>
      <c r="T1109" s="5"/>
      <c r="U1109" s="5"/>
      <c r="AG1109" s="98"/>
      <c r="AM1109" s="7"/>
      <c r="AN1109" s="43"/>
      <c r="BA1109" s="7"/>
      <c r="BB1109" s="7"/>
      <c r="BC1109" s="7"/>
      <c r="BT1109" s="43"/>
      <c r="BU1109" s="43"/>
      <c r="BV1109" s="43"/>
      <c r="BW1109" s="43"/>
      <c r="BX1109" s="43"/>
      <c r="BY1109" s="43"/>
      <c r="BZ1109" s="43"/>
      <c r="CA1109" s="43"/>
    </row>
    <row r="1110" spans="9:79" ht="12.75">
      <c r="I1110" s="11"/>
      <c r="P1110" s="11"/>
      <c r="T1110" s="5"/>
      <c r="U1110" s="5"/>
      <c r="AG1110" s="98"/>
      <c r="AM1110" s="7"/>
      <c r="AN1110" s="43"/>
      <c r="BA1110" s="7"/>
      <c r="BB1110" s="7"/>
      <c r="BC1110" s="7"/>
      <c r="BT1110" s="43"/>
      <c r="BU1110" s="43"/>
      <c r="BV1110" s="43"/>
      <c r="BW1110" s="43"/>
      <c r="BX1110" s="43"/>
      <c r="BY1110" s="43"/>
      <c r="BZ1110" s="43"/>
      <c r="CA1110" s="43"/>
    </row>
    <row r="1111" spans="9:79" ht="12.75">
      <c r="I1111" s="11"/>
      <c r="P1111" s="11"/>
      <c r="T1111" s="5"/>
      <c r="U1111" s="5"/>
      <c r="AG1111" s="98"/>
      <c r="AM1111" s="7"/>
      <c r="AN1111" s="43"/>
      <c r="BA1111" s="7"/>
      <c r="BB1111" s="7"/>
      <c r="BC1111" s="7"/>
      <c r="BT1111" s="43"/>
      <c r="BU1111" s="43"/>
      <c r="BV1111" s="43"/>
      <c r="BW1111" s="43"/>
      <c r="BX1111" s="43"/>
      <c r="BY1111" s="43"/>
      <c r="BZ1111" s="43"/>
      <c r="CA1111" s="43"/>
    </row>
    <row r="1112" spans="9:79" ht="12.75">
      <c r="I1112" s="11"/>
      <c r="P1112" s="11"/>
      <c r="T1112" s="5"/>
      <c r="U1112" s="5"/>
      <c r="AG1112" s="98"/>
      <c r="AM1112" s="7"/>
      <c r="AN1112" s="43"/>
      <c r="BA1112" s="7"/>
      <c r="BB1112" s="7"/>
      <c r="BC1112" s="7"/>
      <c r="BT1112" s="43"/>
      <c r="BU1112" s="43"/>
      <c r="BV1112" s="43"/>
      <c r="BW1112" s="43"/>
      <c r="BX1112" s="43"/>
      <c r="BY1112" s="43"/>
      <c r="BZ1112" s="43"/>
      <c r="CA1112" s="43"/>
    </row>
    <row r="1113" spans="9:79" ht="12.75">
      <c r="I1113" s="11"/>
      <c r="P1113" s="11"/>
      <c r="T1113" s="5"/>
      <c r="U1113" s="5"/>
      <c r="AG1113" s="98"/>
      <c r="AM1113" s="7"/>
      <c r="AN1113" s="43"/>
      <c r="BA1113" s="7"/>
      <c r="BB1113" s="7"/>
      <c r="BC1113" s="7"/>
      <c r="BT1113" s="43"/>
      <c r="BU1113" s="43"/>
      <c r="BV1113" s="43"/>
      <c r="BW1113" s="43"/>
      <c r="BX1113" s="43"/>
      <c r="BY1113" s="43"/>
      <c r="BZ1113" s="43"/>
      <c r="CA1113" s="43"/>
    </row>
    <row r="1114" spans="9:79" ht="12.75">
      <c r="I1114" s="11"/>
      <c r="P1114" s="11"/>
      <c r="T1114" s="5"/>
      <c r="U1114" s="5"/>
      <c r="AG1114" s="98"/>
      <c r="AM1114" s="7"/>
      <c r="AN1114" s="43"/>
      <c r="BA1114" s="7"/>
      <c r="BB1114" s="7"/>
      <c r="BC1114" s="7"/>
      <c r="BT1114" s="43"/>
      <c r="BU1114" s="43"/>
      <c r="BV1114" s="43"/>
      <c r="BW1114" s="43"/>
      <c r="BX1114" s="43"/>
      <c r="BY1114" s="43"/>
      <c r="BZ1114" s="43"/>
      <c r="CA1114" s="43"/>
    </row>
    <row r="1115" spans="9:79" ht="12.75">
      <c r="I1115" s="11"/>
      <c r="P1115" s="11"/>
      <c r="T1115" s="5"/>
      <c r="U1115" s="5"/>
      <c r="AG1115" s="98"/>
      <c r="AM1115" s="7"/>
      <c r="AN1115" s="43"/>
      <c r="BA1115" s="7"/>
      <c r="BB1115" s="7"/>
      <c r="BC1115" s="7"/>
      <c r="BT1115" s="43"/>
      <c r="BU1115" s="43"/>
      <c r="BV1115" s="43"/>
      <c r="BW1115" s="43"/>
      <c r="BX1115" s="43"/>
      <c r="BY1115" s="43"/>
      <c r="BZ1115" s="43"/>
      <c r="CA1115" s="43"/>
    </row>
    <row r="1116" spans="9:79" ht="12.75">
      <c r="I1116" s="11"/>
      <c r="P1116" s="11"/>
      <c r="T1116" s="5"/>
      <c r="U1116" s="5"/>
      <c r="AG1116" s="98"/>
      <c r="AM1116" s="7"/>
      <c r="AN1116" s="43"/>
      <c r="BA1116" s="7"/>
      <c r="BB1116" s="7"/>
      <c r="BC1116" s="7"/>
      <c r="BT1116" s="43"/>
      <c r="BU1116" s="43"/>
      <c r="BV1116" s="43"/>
      <c r="BW1116" s="43"/>
      <c r="BX1116" s="43"/>
      <c r="BY1116" s="43"/>
      <c r="BZ1116" s="43"/>
      <c r="CA1116" s="43"/>
    </row>
    <row r="1117" spans="16:79" ht="12.75">
      <c r="P1117" s="11"/>
      <c r="T1117" s="5"/>
      <c r="U1117" s="5"/>
      <c r="AG1117" s="98"/>
      <c r="AM1117" s="7"/>
      <c r="AN1117" s="43"/>
      <c r="BA1117" s="7"/>
      <c r="BB1117" s="7"/>
      <c r="BC1117" s="7"/>
      <c r="BT1117" s="43"/>
      <c r="BU1117" s="43"/>
      <c r="BV1117" s="43"/>
      <c r="BW1117" s="43"/>
      <c r="BX1117" s="43"/>
      <c r="BY1117" s="43"/>
      <c r="BZ1117" s="43"/>
      <c r="CA1117" s="43"/>
    </row>
    <row r="1118" spans="16:79" ht="12.75">
      <c r="P1118" s="11"/>
      <c r="T1118" s="5"/>
      <c r="U1118" s="5"/>
      <c r="AG1118" s="98"/>
      <c r="AM1118" s="7"/>
      <c r="AN1118" s="43"/>
      <c r="BA1118" s="7"/>
      <c r="BB1118" s="7"/>
      <c r="BC1118" s="7"/>
      <c r="BT1118" s="43"/>
      <c r="BU1118" s="43"/>
      <c r="BV1118" s="43"/>
      <c r="BW1118" s="43"/>
      <c r="BX1118" s="43"/>
      <c r="BY1118" s="43"/>
      <c r="BZ1118" s="43"/>
      <c r="CA1118" s="43"/>
    </row>
    <row r="1119" spans="16:79" ht="12.75">
      <c r="P1119" s="11"/>
      <c r="T1119" s="5"/>
      <c r="U1119" s="5"/>
      <c r="AG1119" s="98"/>
      <c r="AM1119" s="7"/>
      <c r="AN1119" s="43"/>
      <c r="BA1119" s="7"/>
      <c r="BB1119" s="7"/>
      <c r="BC1119" s="7"/>
      <c r="BT1119" s="43"/>
      <c r="BU1119" s="43"/>
      <c r="BV1119" s="43"/>
      <c r="BW1119" s="43"/>
      <c r="BX1119" s="43"/>
      <c r="BY1119" s="43"/>
      <c r="BZ1119" s="43"/>
      <c r="CA1119" s="43"/>
    </row>
    <row r="1120" spans="16:79" ht="12.75">
      <c r="P1120" s="11"/>
      <c r="T1120" s="5"/>
      <c r="U1120" s="5"/>
      <c r="AG1120" s="98"/>
      <c r="AM1120" s="7"/>
      <c r="AN1120" s="43"/>
      <c r="BA1120" s="7"/>
      <c r="BB1120" s="7"/>
      <c r="BC1120" s="7"/>
      <c r="BT1120" s="43"/>
      <c r="BU1120" s="43"/>
      <c r="BV1120" s="43"/>
      <c r="BW1120" s="43"/>
      <c r="BX1120" s="43"/>
      <c r="BY1120" s="43"/>
      <c r="BZ1120" s="43"/>
      <c r="CA1120" s="43"/>
    </row>
    <row r="1121" spans="16:79" ht="12.75">
      <c r="P1121" s="11"/>
      <c r="T1121" s="5"/>
      <c r="U1121" s="5"/>
      <c r="AG1121" s="98"/>
      <c r="AM1121" s="7"/>
      <c r="AN1121" s="43"/>
      <c r="BA1121" s="7"/>
      <c r="BB1121" s="7"/>
      <c r="BC1121" s="7"/>
      <c r="BT1121" s="43"/>
      <c r="BU1121" s="43"/>
      <c r="BV1121" s="43"/>
      <c r="BW1121" s="43"/>
      <c r="BX1121" s="43"/>
      <c r="BY1121" s="43"/>
      <c r="BZ1121" s="43"/>
      <c r="CA1121" s="43"/>
    </row>
    <row r="1122" spans="16:79" ht="12.75">
      <c r="P1122" s="11"/>
      <c r="T1122" s="5"/>
      <c r="U1122" s="5"/>
      <c r="AG1122" s="98"/>
      <c r="AM1122" s="7"/>
      <c r="AN1122" s="43"/>
      <c r="BA1122" s="7"/>
      <c r="BB1122" s="7"/>
      <c r="BC1122" s="7"/>
      <c r="BT1122" s="43"/>
      <c r="BU1122" s="43"/>
      <c r="BV1122" s="43"/>
      <c r="BW1122" s="43"/>
      <c r="BX1122" s="43"/>
      <c r="BY1122" s="43"/>
      <c r="BZ1122" s="43"/>
      <c r="CA1122" s="43"/>
    </row>
    <row r="1123" spans="16:79" ht="12.75">
      <c r="P1123" s="11"/>
      <c r="T1123" s="5"/>
      <c r="U1123" s="5"/>
      <c r="AG1123" s="98"/>
      <c r="AM1123" s="7"/>
      <c r="AN1123" s="43"/>
      <c r="BA1123" s="7"/>
      <c r="BB1123" s="7"/>
      <c r="BC1123" s="7"/>
      <c r="BT1123" s="43"/>
      <c r="BU1123" s="43"/>
      <c r="BV1123" s="43"/>
      <c r="BW1123" s="43"/>
      <c r="BX1123" s="43"/>
      <c r="BY1123" s="43"/>
      <c r="BZ1123" s="43"/>
      <c r="CA1123" s="43"/>
    </row>
    <row r="1124" spans="16:79" ht="12.75">
      <c r="P1124" s="11"/>
      <c r="T1124" s="5"/>
      <c r="U1124" s="5"/>
      <c r="AG1124" s="98"/>
      <c r="AM1124" s="7"/>
      <c r="AN1124" s="43"/>
      <c r="BA1124" s="7"/>
      <c r="BB1124" s="7"/>
      <c r="BC1124" s="7"/>
      <c r="BT1124" s="43"/>
      <c r="BU1124" s="43"/>
      <c r="BV1124" s="43"/>
      <c r="BW1124" s="43"/>
      <c r="BX1124" s="43"/>
      <c r="BY1124" s="43"/>
      <c r="BZ1124" s="43"/>
      <c r="CA1124" s="43"/>
    </row>
    <row r="1125" spans="16:79" ht="12.75">
      <c r="P1125" s="11"/>
      <c r="T1125" s="5"/>
      <c r="U1125" s="5"/>
      <c r="AG1125" s="98"/>
      <c r="AM1125" s="7"/>
      <c r="AN1125" s="43"/>
      <c r="BA1125" s="7"/>
      <c r="BB1125" s="7"/>
      <c r="BC1125" s="7"/>
      <c r="BT1125" s="43"/>
      <c r="BU1125" s="43"/>
      <c r="BV1125" s="43"/>
      <c r="BW1125" s="43"/>
      <c r="BX1125" s="43"/>
      <c r="BY1125" s="43"/>
      <c r="BZ1125" s="43"/>
      <c r="CA1125" s="43"/>
    </row>
    <row r="1126" spans="16:79" ht="12.75">
      <c r="P1126" s="11"/>
      <c r="T1126" s="5"/>
      <c r="U1126" s="5"/>
      <c r="AG1126" s="98"/>
      <c r="AM1126" s="7"/>
      <c r="AN1126" s="43"/>
      <c r="BA1126" s="7"/>
      <c r="BB1126" s="7"/>
      <c r="BC1126" s="7"/>
      <c r="BT1126" s="43"/>
      <c r="BU1126" s="43"/>
      <c r="BV1126" s="43"/>
      <c r="BW1126" s="43"/>
      <c r="BX1126" s="43"/>
      <c r="BY1126" s="43"/>
      <c r="BZ1126" s="43"/>
      <c r="CA1126" s="43"/>
    </row>
    <row r="1127" spans="16:79" ht="12.75">
      <c r="P1127" s="11"/>
      <c r="T1127" s="5"/>
      <c r="U1127" s="5"/>
      <c r="AG1127" s="98"/>
      <c r="AM1127" s="7"/>
      <c r="AN1127" s="43"/>
      <c r="BA1127" s="7"/>
      <c r="BB1127" s="7"/>
      <c r="BC1127" s="7"/>
      <c r="BT1127" s="43"/>
      <c r="BU1127" s="43"/>
      <c r="BV1127" s="43"/>
      <c r="BW1127" s="43"/>
      <c r="BX1127" s="43"/>
      <c r="BY1127" s="43"/>
      <c r="BZ1127" s="43"/>
      <c r="CA1127" s="43"/>
    </row>
    <row r="1128" spans="16:79" ht="12.75">
      <c r="P1128" s="11"/>
      <c r="T1128" s="5"/>
      <c r="U1128" s="5"/>
      <c r="AG1128" s="98"/>
      <c r="AM1128" s="7"/>
      <c r="AN1128" s="43"/>
      <c r="BA1128" s="7"/>
      <c r="BB1128" s="7"/>
      <c r="BC1128" s="7"/>
      <c r="BT1128" s="43"/>
      <c r="BU1128" s="43"/>
      <c r="BV1128" s="43"/>
      <c r="BW1128" s="43"/>
      <c r="BX1128" s="43"/>
      <c r="BY1128" s="43"/>
      <c r="BZ1128" s="43"/>
      <c r="CA1128" s="43"/>
    </row>
    <row r="1129" spans="16:79" ht="12.75">
      <c r="P1129" s="11"/>
      <c r="T1129" s="5"/>
      <c r="U1129" s="5"/>
      <c r="AG1129" s="98"/>
      <c r="AM1129" s="7"/>
      <c r="AN1129" s="43"/>
      <c r="BA1129" s="7"/>
      <c r="BB1129" s="7"/>
      <c r="BC1129" s="7"/>
      <c r="BT1129" s="43"/>
      <c r="BU1129" s="43"/>
      <c r="BV1129" s="43"/>
      <c r="BW1129" s="43"/>
      <c r="BX1129" s="43"/>
      <c r="BY1129" s="43"/>
      <c r="BZ1129" s="43"/>
      <c r="CA1129" s="43"/>
    </row>
    <row r="1130" spans="16:79" ht="12.75">
      <c r="P1130" s="11"/>
      <c r="T1130" s="5"/>
      <c r="U1130" s="5"/>
      <c r="AG1130" s="98"/>
      <c r="AM1130" s="7"/>
      <c r="AN1130" s="43"/>
      <c r="BA1130" s="7"/>
      <c r="BB1130" s="7"/>
      <c r="BC1130" s="7"/>
      <c r="BT1130" s="43"/>
      <c r="BU1130" s="43"/>
      <c r="BV1130" s="43"/>
      <c r="BW1130" s="43"/>
      <c r="BX1130" s="43"/>
      <c r="BY1130" s="43"/>
      <c r="BZ1130" s="43"/>
      <c r="CA1130" s="43"/>
    </row>
    <row r="1131" spans="16:79" ht="12.75">
      <c r="P1131" s="11"/>
      <c r="T1131" s="5"/>
      <c r="U1131" s="5"/>
      <c r="AG1131" s="98"/>
      <c r="AM1131" s="7"/>
      <c r="AN1131" s="43"/>
      <c r="BA1131" s="7"/>
      <c r="BB1131" s="7"/>
      <c r="BC1131" s="7"/>
      <c r="BT1131" s="43"/>
      <c r="BU1131" s="43"/>
      <c r="BV1131" s="43"/>
      <c r="BW1131" s="43"/>
      <c r="BX1131" s="43"/>
      <c r="BY1131" s="43"/>
      <c r="BZ1131" s="43"/>
      <c r="CA1131" s="43"/>
    </row>
    <row r="1132" spans="16:79" ht="12.75">
      <c r="P1132" s="11"/>
      <c r="T1132" s="5"/>
      <c r="U1132" s="5"/>
      <c r="AG1132" s="98"/>
      <c r="AM1132" s="7"/>
      <c r="AN1132" s="43"/>
      <c r="BA1132" s="7"/>
      <c r="BB1132" s="7"/>
      <c r="BC1132" s="7"/>
      <c r="BT1132" s="43"/>
      <c r="BU1132" s="43"/>
      <c r="BV1132" s="43"/>
      <c r="BW1132" s="43"/>
      <c r="BX1132" s="43"/>
      <c r="BY1132" s="43"/>
      <c r="BZ1132" s="43"/>
      <c r="CA1132" s="43"/>
    </row>
    <row r="1133" spans="16:79" ht="12.75">
      <c r="P1133" s="11"/>
      <c r="T1133" s="5"/>
      <c r="U1133" s="5"/>
      <c r="AG1133" s="98"/>
      <c r="AM1133" s="7"/>
      <c r="AN1133" s="43"/>
      <c r="BA1133" s="7"/>
      <c r="BB1133" s="7"/>
      <c r="BC1133" s="7"/>
      <c r="BT1133" s="43"/>
      <c r="BU1133" s="43"/>
      <c r="BV1133" s="43"/>
      <c r="BW1133" s="43"/>
      <c r="BX1133" s="43"/>
      <c r="BY1133" s="43"/>
      <c r="BZ1133" s="43"/>
      <c r="CA1133" s="43"/>
    </row>
    <row r="1134" spans="16:79" ht="12.75">
      <c r="P1134" s="11"/>
      <c r="T1134" s="5"/>
      <c r="U1134" s="5"/>
      <c r="AG1134" s="98"/>
      <c r="AM1134" s="7"/>
      <c r="AN1134" s="43"/>
      <c r="BA1134" s="7"/>
      <c r="BB1134" s="7"/>
      <c r="BC1134" s="7"/>
      <c r="BT1134" s="43"/>
      <c r="BU1134" s="43"/>
      <c r="BV1134" s="43"/>
      <c r="BW1134" s="43"/>
      <c r="BX1134" s="43"/>
      <c r="BY1134" s="43"/>
      <c r="BZ1134" s="43"/>
      <c r="CA1134" s="43"/>
    </row>
    <row r="1135" spans="16:79" ht="12.75">
      <c r="P1135" s="11"/>
      <c r="T1135" s="5"/>
      <c r="U1135" s="5"/>
      <c r="AG1135" s="98"/>
      <c r="AM1135" s="7"/>
      <c r="AN1135" s="43"/>
      <c r="BA1135" s="7"/>
      <c r="BB1135" s="7"/>
      <c r="BC1135" s="7"/>
      <c r="BT1135" s="43"/>
      <c r="BU1135" s="43"/>
      <c r="BV1135" s="43"/>
      <c r="BW1135" s="43"/>
      <c r="BX1135" s="43"/>
      <c r="BY1135" s="43"/>
      <c r="BZ1135" s="43"/>
      <c r="CA1135" s="43"/>
    </row>
    <row r="1136" spans="16:79" ht="12.75">
      <c r="P1136" s="11"/>
      <c r="T1136" s="5"/>
      <c r="U1136" s="5"/>
      <c r="AG1136" s="98"/>
      <c r="AM1136" s="7"/>
      <c r="AN1136" s="43"/>
      <c r="BA1136" s="7"/>
      <c r="BB1136" s="7"/>
      <c r="BC1136" s="7"/>
      <c r="BT1136" s="43"/>
      <c r="BU1136" s="43"/>
      <c r="BV1136" s="43"/>
      <c r="BW1136" s="43"/>
      <c r="BX1136" s="43"/>
      <c r="BY1136" s="43"/>
      <c r="BZ1136" s="43"/>
      <c r="CA1136" s="43"/>
    </row>
    <row r="1137" spans="16:79" ht="12.75">
      <c r="P1137" s="11"/>
      <c r="T1137" s="5"/>
      <c r="U1137" s="5"/>
      <c r="AG1137" s="98"/>
      <c r="AM1137" s="7"/>
      <c r="AN1137" s="43"/>
      <c r="BA1137" s="7"/>
      <c r="BB1137" s="7"/>
      <c r="BC1137" s="7"/>
      <c r="BT1137" s="43"/>
      <c r="BU1137" s="43"/>
      <c r="BV1137" s="43"/>
      <c r="BW1137" s="43"/>
      <c r="BX1137" s="43"/>
      <c r="BY1137" s="43"/>
      <c r="BZ1137" s="43"/>
      <c r="CA1137" s="43"/>
    </row>
    <row r="1138" spans="16:79" ht="12.75">
      <c r="P1138" s="11"/>
      <c r="T1138" s="5"/>
      <c r="U1138" s="5"/>
      <c r="AG1138" s="98"/>
      <c r="AM1138" s="7"/>
      <c r="AN1138" s="43"/>
      <c r="BA1138" s="7"/>
      <c r="BB1138" s="7"/>
      <c r="BC1138" s="7"/>
      <c r="BT1138" s="43"/>
      <c r="BU1138" s="43"/>
      <c r="BV1138" s="43"/>
      <c r="BW1138" s="43"/>
      <c r="BX1138" s="43"/>
      <c r="BY1138" s="43"/>
      <c r="BZ1138" s="43"/>
      <c r="CA1138" s="43"/>
    </row>
    <row r="1139" spans="16:79" ht="12.75">
      <c r="P1139" s="11"/>
      <c r="T1139" s="5"/>
      <c r="U1139" s="5"/>
      <c r="AG1139" s="98"/>
      <c r="AM1139" s="7"/>
      <c r="AN1139" s="43"/>
      <c r="BA1139" s="7"/>
      <c r="BB1139" s="7"/>
      <c r="BC1139" s="7"/>
      <c r="BT1139" s="43"/>
      <c r="BU1139" s="43"/>
      <c r="BV1139" s="43"/>
      <c r="BW1139" s="43"/>
      <c r="BX1139" s="43"/>
      <c r="BY1139" s="43"/>
      <c r="BZ1139" s="43"/>
      <c r="CA1139" s="43"/>
    </row>
    <row r="1140" spans="16:79" ht="12.75">
      <c r="P1140" s="11"/>
      <c r="T1140" s="5"/>
      <c r="U1140" s="5"/>
      <c r="AG1140" s="98"/>
      <c r="AM1140" s="7"/>
      <c r="AN1140" s="43"/>
      <c r="BA1140" s="7"/>
      <c r="BB1140" s="7"/>
      <c r="BC1140" s="7"/>
      <c r="BT1140" s="43"/>
      <c r="BU1140" s="43"/>
      <c r="BV1140" s="43"/>
      <c r="BW1140" s="43"/>
      <c r="BX1140" s="43"/>
      <c r="BY1140" s="43"/>
      <c r="BZ1140" s="43"/>
      <c r="CA1140" s="43"/>
    </row>
    <row r="1141" spans="16:79" ht="12.75">
      <c r="P1141" s="11"/>
      <c r="T1141" s="5"/>
      <c r="U1141" s="5"/>
      <c r="AG1141" s="98"/>
      <c r="AM1141" s="7"/>
      <c r="AN1141" s="43"/>
      <c r="BA1141" s="7"/>
      <c r="BB1141" s="7"/>
      <c r="BC1141" s="7"/>
      <c r="BT1141" s="43"/>
      <c r="BU1141" s="43"/>
      <c r="BV1141" s="43"/>
      <c r="BW1141" s="43"/>
      <c r="BX1141" s="43"/>
      <c r="BY1141" s="43"/>
      <c r="BZ1141" s="43"/>
      <c r="CA1141" s="43"/>
    </row>
    <row r="1142" spans="16:79" ht="12.75">
      <c r="P1142" s="11"/>
      <c r="T1142" s="5"/>
      <c r="U1142" s="5"/>
      <c r="AG1142" s="98"/>
      <c r="AM1142" s="7"/>
      <c r="AN1142" s="43"/>
      <c r="BA1142" s="7"/>
      <c r="BB1142" s="7"/>
      <c r="BC1142" s="7"/>
      <c r="BT1142" s="43"/>
      <c r="BU1142" s="43"/>
      <c r="BV1142" s="43"/>
      <c r="BW1142" s="43"/>
      <c r="BX1142" s="43"/>
      <c r="BY1142" s="43"/>
      <c r="BZ1142" s="43"/>
      <c r="CA1142" s="43"/>
    </row>
    <row r="1143" spans="16:79" ht="12.75">
      <c r="P1143" s="11"/>
      <c r="T1143" s="5"/>
      <c r="U1143" s="5"/>
      <c r="AG1143" s="98"/>
      <c r="AM1143" s="7"/>
      <c r="AN1143" s="43"/>
      <c r="BA1143" s="7"/>
      <c r="BB1143" s="7"/>
      <c r="BC1143" s="7"/>
      <c r="BT1143" s="43"/>
      <c r="BU1143" s="43"/>
      <c r="BV1143" s="43"/>
      <c r="BW1143" s="43"/>
      <c r="BX1143" s="43"/>
      <c r="BY1143" s="43"/>
      <c r="BZ1143" s="43"/>
      <c r="CA1143" s="43"/>
    </row>
    <row r="1144" spans="16:79" ht="12.75">
      <c r="P1144" s="11"/>
      <c r="T1144" s="5"/>
      <c r="U1144" s="5"/>
      <c r="AG1144" s="98"/>
      <c r="AM1144" s="7"/>
      <c r="AN1144" s="43"/>
      <c r="BA1144" s="7"/>
      <c r="BB1144" s="7"/>
      <c r="BC1144" s="7"/>
      <c r="BT1144" s="43"/>
      <c r="BU1144" s="43"/>
      <c r="BV1144" s="43"/>
      <c r="BW1144" s="43"/>
      <c r="BX1144" s="43"/>
      <c r="BY1144" s="43"/>
      <c r="BZ1144" s="43"/>
      <c r="CA1144" s="43"/>
    </row>
    <row r="1145" spans="16:79" ht="12.75">
      <c r="P1145" s="11"/>
      <c r="T1145" s="5"/>
      <c r="U1145" s="5"/>
      <c r="AG1145" s="98"/>
      <c r="AM1145" s="7"/>
      <c r="AN1145" s="43"/>
      <c r="BA1145" s="7"/>
      <c r="BB1145" s="7"/>
      <c r="BC1145" s="7"/>
      <c r="BT1145" s="43"/>
      <c r="BU1145" s="43"/>
      <c r="BV1145" s="43"/>
      <c r="BW1145" s="43"/>
      <c r="BX1145" s="43"/>
      <c r="BY1145" s="43"/>
      <c r="BZ1145" s="43"/>
      <c r="CA1145" s="43"/>
    </row>
    <row r="1146" spans="16:79" ht="12.75">
      <c r="P1146" s="11"/>
      <c r="T1146" s="5"/>
      <c r="U1146" s="5"/>
      <c r="AG1146" s="98"/>
      <c r="AM1146" s="7"/>
      <c r="AN1146" s="43"/>
      <c r="BA1146" s="7"/>
      <c r="BB1146" s="7"/>
      <c r="BC1146" s="7"/>
      <c r="BT1146" s="43"/>
      <c r="BU1146" s="43"/>
      <c r="BV1146" s="43"/>
      <c r="BW1146" s="43"/>
      <c r="BX1146" s="43"/>
      <c r="BY1146" s="43"/>
      <c r="BZ1146" s="43"/>
      <c r="CA1146" s="43"/>
    </row>
    <row r="1147" spans="16:79" ht="12.75">
      <c r="P1147" s="11"/>
      <c r="T1147" s="5"/>
      <c r="U1147" s="5"/>
      <c r="AG1147" s="98"/>
      <c r="AM1147" s="7"/>
      <c r="AN1147" s="43"/>
      <c r="BA1147" s="7"/>
      <c r="BB1147" s="7"/>
      <c r="BC1147" s="7"/>
      <c r="BT1147" s="43"/>
      <c r="BU1147" s="43"/>
      <c r="BV1147" s="43"/>
      <c r="BW1147" s="43"/>
      <c r="BX1147" s="43"/>
      <c r="BY1147" s="43"/>
      <c r="BZ1147" s="43"/>
      <c r="CA1147" s="43"/>
    </row>
    <row r="1148" spans="16:79" ht="12.75">
      <c r="P1148" s="11"/>
      <c r="T1148" s="5"/>
      <c r="U1148" s="5"/>
      <c r="AG1148" s="98"/>
      <c r="AM1148" s="7"/>
      <c r="AN1148" s="43"/>
      <c r="BA1148" s="7"/>
      <c r="BB1148" s="7"/>
      <c r="BC1148" s="7"/>
      <c r="BT1148" s="43"/>
      <c r="BU1148" s="43"/>
      <c r="BV1148" s="43"/>
      <c r="BW1148" s="43"/>
      <c r="BX1148" s="43"/>
      <c r="BY1148" s="43"/>
      <c r="BZ1148" s="43"/>
      <c r="CA1148" s="43"/>
    </row>
    <row r="1149" spans="16:79" ht="12.75">
      <c r="P1149" s="11"/>
      <c r="T1149" s="5"/>
      <c r="U1149" s="5"/>
      <c r="AG1149" s="98"/>
      <c r="AM1149" s="7"/>
      <c r="AN1149" s="43"/>
      <c r="BA1149" s="7"/>
      <c r="BB1149" s="7"/>
      <c r="BC1149" s="7"/>
      <c r="BT1149" s="43"/>
      <c r="BU1149" s="43"/>
      <c r="BV1149" s="43"/>
      <c r="BW1149" s="43"/>
      <c r="BX1149" s="43"/>
      <c r="BY1149" s="43"/>
      <c r="BZ1149" s="43"/>
      <c r="CA1149" s="43"/>
    </row>
    <row r="1150" spans="16:79" ht="12.75">
      <c r="P1150" s="11"/>
      <c r="T1150" s="5"/>
      <c r="U1150" s="5"/>
      <c r="AG1150" s="98"/>
      <c r="AM1150" s="7"/>
      <c r="AN1150" s="43"/>
      <c r="BA1150" s="7"/>
      <c r="BB1150" s="7"/>
      <c r="BC1150" s="7"/>
      <c r="BT1150" s="43"/>
      <c r="BU1150" s="43"/>
      <c r="BV1150" s="43"/>
      <c r="BW1150" s="43"/>
      <c r="BX1150" s="43"/>
      <c r="BY1150" s="43"/>
      <c r="BZ1150" s="43"/>
      <c r="CA1150" s="43"/>
    </row>
    <row r="1151" spans="16:79" ht="12.75">
      <c r="P1151" s="11"/>
      <c r="T1151" s="5"/>
      <c r="U1151" s="5"/>
      <c r="AG1151" s="98"/>
      <c r="AM1151" s="7"/>
      <c r="AN1151" s="43"/>
      <c r="BA1151" s="7"/>
      <c r="BB1151" s="7"/>
      <c r="BC1151" s="7"/>
      <c r="BT1151" s="43"/>
      <c r="BU1151" s="43"/>
      <c r="BV1151" s="43"/>
      <c r="BW1151" s="43"/>
      <c r="BX1151" s="43"/>
      <c r="BY1151" s="43"/>
      <c r="BZ1151" s="43"/>
      <c r="CA1151" s="43"/>
    </row>
    <row r="1152" spans="16:79" ht="12.75">
      <c r="P1152" s="11"/>
      <c r="T1152" s="5"/>
      <c r="U1152" s="5"/>
      <c r="AG1152" s="98"/>
      <c r="AM1152" s="7"/>
      <c r="AN1152" s="43"/>
      <c r="BA1152" s="7"/>
      <c r="BB1152" s="7"/>
      <c r="BC1152" s="7"/>
      <c r="BT1152" s="43"/>
      <c r="BU1152" s="43"/>
      <c r="BV1152" s="43"/>
      <c r="BW1152" s="43"/>
      <c r="BX1152" s="43"/>
      <c r="BY1152" s="43"/>
      <c r="BZ1152" s="43"/>
      <c r="CA1152" s="43"/>
    </row>
    <row r="1153" spans="16:79" ht="12.75">
      <c r="P1153" s="11"/>
      <c r="T1153" s="5"/>
      <c r="U1153" s="5"/>
      <c r="AG1153" s="98"/>
      <c r="AM1153" s="7"/>
      <c r="AN1153" s="43"/>
      <c r="BA1153" s="7"/>
      <c r="BB1153" s="7"/>
      <c r="BC1153" s="7"/>
      <c r="BT1153" s="43"/>
      <c r="BU1153" s="43"/>
      <c r="BV1153" s="43"/>
      <c r="BW1153" s="43"/>
      <c r="BX1153" s="43"/>
      <c r="BY1153" s="43"/>
      <c r="BZ1153" s="43"/>
      <c r="CA1153" s="43"/>
    </row>
    <row r="1154" spans="16:79" ht="12.75">
      <c r="P1154" s="11"/>
      <c r="T1154" s="5"/>
      <c r="U1154" s="5"/>
      <c r="AG1154" s="98"/>
      <c r="AM1154" s="7"/>
      <c r="AN1154" s="43"/>
      <c r="BA1154" s="7"/>
      <c r="BB1154" s="7"/>
      <c r="BC1154" s="7"/>
      <c r="BT1154" s="43"/>
      <c r="BU1154" s="43"/>
      <c r="BV1154" s="43"/>
      <c r="BW1154" s="43"/>
      <c r="BX1154" s="43"/>
      <c r="BY1154" s="43"/>
      <c r="BZ1154" s="43"/>
      <c r="CA1154" s="43"/>
    </row>
    <row r="1155" spans="16:79" ht="12.75">
      <c r="P1155" s="11"/>
      <c r="T1155" s="5"/>
      <c r="U1155" s="5"/>
      <c r="AG1155" s="98"/>
      <c r="AM1155" s="7"/>
      <c r="AN1155" s="43"/>
      <c r="BA1155" s="7"/>
      <c r="BB1155" s="7"/>
      <c r="BC1155" s="7"/>
      <c r="BT1155" s="43"/>
      <c r="BU1155" s="43"/>
      <c r="BV1155" s="43"/>
      <c r="BW1155" s="43"/>
      <c r="BX1155" s="43"/>
      <c r="BY1155" s="43"/>
      <c r="BZ1155" s="43"/>
      <c r="CA1155" s="43"/>
    </row>
    <row r="1156" spans="16:79" ht="12.75">
      <c r="P1156" s="11"/>
      <c r="T1156" s="5"/>
      <c r="U1156" s="5"/>
      <c r="AG1156" s="98"/>
      <c r="AM1156" s="7"/>
      <c r="AN1156" s="43"/>
      <c r="BA1156" s="7"/>
      <c r="BB1156" s="7"/>
      <c r="BC1156" s="7"/>
      <c r="BT1156" s="43"/>
      <c r="BU1156" s="43"/>
      <c r="BV1156" s="43"/>
      <c r="BW1156" s="43"/>
      <c r="BX1156" s="43"/>
      <c r="BY1156" s="43"/>
      <c r="BZ1156" s="43"/>
      <c r="CA1156" s="43"/>
    </row>
    <row r="1157" spans="16:79" ht="12.75">
      <c r="P1157" s="11"/>
      <c r="T1157" s="5"/>
      <c r="U1157" s="5"/>
      <c r="AG1157" s="98"/>
      <c r="AM1157" s="7"/>
      <c r="AN1157" s="43"/>
      <c r="BA1157" s="7"/>
      <c r="BB1157" s="7"/>
      <c r="BC1157" s="7"/>
      <c r="BT1157" s="43"/>
      <c r="BU1157" s="43"/>
      <c r="BV1157" s="43"/>
      <c r="BW1157" s="43"/>
      <c r="BX1157" s="43"/>
      <c r="BY1157" s="43"/>
      <c r="BZ1157" s="43"/>
      <c r="CA1157" s="43"/>
    </row>
    <row r="1158" spans="16:79" ht="12.75">
      <c r="P1158" s="11"/>
      <c r="T1158" s="5"/>
      <c r="U1158" s="5"/>
      <c r="AG1158" s="98"/>
      <c r="AM1158" s="7"/>
      <c r="AN1158" s="43"/>
      <c r="BA1158" s="7"/>
      <c r="BB1158" s="7"/>
      <c r="BC1158" s="7"/>
      <c r="BT1158" s="43"/>
      <c r="BU1158" s="43"/>
      <c r="BV1158" s="43"/>
      <c r="BW1158" s="43"/>
      <c r="BX1158" s="43"/>
      <c r="BY1158" s="43"/>
      <c r="BZ1158" s="43"/>
      <c r="CA1158" s="43"/>
    </row>
    <row r="1159" spans="16:79" ht="12.75">
      <c r="P1159" s="11"/>
      <c r="T1159" s="5"/>
      <c r="U1159" s="5"/>
      <c r="AG1159" s="98"/>
      <c r="AM1159" s="7"/>
      <c r="AN1159" s="43"/>
      <c r="BA1159" s="7"/>
      <c r="BB1159" s="7"/>
      <c r="BC1159" s="7"/>
      <c r="BT1159" s="43"/>
      <c r="BU1159" s="43"/>
      <c r="BV1159" s="43"/>
      <c r="BW1159" s="43"/>
      <c r="BX1159" s="43"/>
      <c r="BY1159" s="43"/>
      <c r="BZ1159" s="43"/>
      <c r="CA1159" s="43"/>
    </row>
    <row r="1160" spans="16:79" ht="12.75">
      <c r="P1160" s="11"/>
      <c r="T1160" s="5"/>
      <c r="U1160" s="5"/>
      <c r="AG1160" s="98"/>
      <c r="AM1160" s="7"/>
      <c r="AN1160" s="43"/>
      <c r="BA1160" s="7"/>
      <c r="BB1160" s="7"/>
      <c r="BC1160" s="7"/>
      <c r="BT1160" s="43"/>
      <c r="BU1160" s="43"/>
      <c r="BV1160" s="43"/>
      <c r="BW1160" s="43"/>
      <c r="BX1160" s="43"/>
      <c r="BY1160" s="43"/>
      <c r="BZ1160" s="43"/>
      <c r="CA1160" s="43"/>
    </row>
    <row r="1161" spans="16:79" ht="12.75">
      <c r="P1161" s="11"/>
      <c r="T1161" s="5"/>
      <c r="U1161" s="5"/>
      <c r="AG1161" s="98"/>
      <c r="AM1161" s="7"/>
      <c r="AN1161" s="43"/>
      <c r="BA1161" s="7"/>
      <c r="BB1161" s="7"/>
      <c r="BC1161" s="7"/>
      <c r="BT1161" s="43"/>
      <c r="BU1161" s="43"/>
      <c r="BV1161" s="43"/>
      <c r="BW1161" s="43"/>
      <c r="BX1161" s="43"/>
      <c r="BY1161" s="43"/>
      <c r="BZ1161" s="43"/>
      <c r="CA1161" s="43"/>
    </row>
    <row r="1162" spans="16:79" ht="12.75">
      <c r="P1162" s="11"/>
      <c r="T1162" s="5"/>
      <c r="U1162" s="5"/>
      <c r="AG1162" s="98"/>
      <c r="AM1162" s="7"/>
      <c r="AN1162" s="43"/>
      <c r="BA1162" s="7"/>
      <c r="BB1162" s="7"/>
      <c r="BC1162" s="7"/>
      <c r="BT1162" s="43"/>
      <c r="BU1162" s="43"/>
      <c r="BV1162" s="43"/>
      <c r="BW1162" s="43"/>
      <c r="BX1162" s="43"/>
      <c r="BY1162" s="43"/>
      <c r="BZ1162" s="43"/>
      <c r="CA1162" s="43"/>
    </row>
    <row r="1163" spans="16:79" ht="12.75">
      <c r="P1163" s="11"/>
      <c r="T1163" s="5"/>
      <c r="U1163" s="5"/>
      <c r="AG1163" s="98"/>
      <c r="AM1163" s="7"/>
      <c r="AN1163" s="43"/>
      <c r="BA1163" s="7"/>
      <c r="BB1163" s="7"/>
      <c r="BC1163" s="7"/>
      <c r="BT1163" s="43"/>
      <c r="BU1163" s="43"/>
      <c r="BV1163" s="43"/>
      <c r="BW1163" s="43"/>
      <c r="BX1163" s="43"/>
      <c r="BY1163" s="43"/>
      <c r="BZ1163" s="43"/>
      <c r="CA1163" s="43"/>
    </row>
    <row r="1164" spans="16:79" ht="12.75">
      <c r="P1164" s="11"/>
      <c r="T1164" s="5"/>
      <c r="U1164" s="5"/>
      <c r="AG1164" s="98"/>
      <c r="AM1164" s="7"/>
      <c r="AN1164" s="43"/>
      <c r="BA1164" s="7"/>
      <c r="BB1164" s="7"/>
      <c r="BC1164" s="7"/>
      <c r="BT1164" s="43"/>
      <c r="BU1164" s="43"/>
      <c r="BV1164" s="43"/>
      <c r="BW1164" s="43"/>
      <c r="BX1164" s="43"/>
      <c r="BY1164" s="43"/>
      <c r="BZ1164" s="43"/>
      <c r="CA1164" s="43"/>
    </row>
    <row r="1165" spans="16:79" ht="12.75">
      <c r="P1165" s="11"/>
      <c r="T1165" s="5"/>
      <c r="U1165" s="5"/>
      <c r="AG1165" s="98"/>
      <c r="AM1165" s="7"/>
      <c r="AN1165" s="43"/>
      <c r="BA1165" s="7"/>
      <c r="BB1165" s="7"/>
      <c r="BC1165" s="7"/>
      <c r="BT1165" s="43"/>
      <c r="BU1165" s="43"/>
      <c r="BV1165" s="43"/>
      <c r="BW1165" s="43"/>
      <c r="BX1165" s="43"/>
      <c r="BY1165" s="43"/>
      <c r="BZ1165" s="43"/>
      <c r="CA1165" s="43"/>
    </row>
    <row r="1166" spans="16:79" ht="12.75">
      <c r="P1166" s="11"/>
      <c r="T1166" s="5"/>
      <c r="U1166" s="5"/>
      <c r="AG1166" s="98"/>
      <c r="AM1166" s="7"/>
      <c r="AN1166" s="43"/>
      <c r="BA1166" s="7"/>
      <c r="BB1166" s="7"/>
      <c r="BC1166" s="7"/>
      <c r="BT1166" s="43"/>
      <c r="BU1166" s="43"/>
      <c r="BV1166" s="43"/>
      <c r="BW1166" s="43"/>
      <c r="BX1166" s="43"/>
      <c r="BY1166" s="43"/>
      <c r="BZ1166" s="43"/>
      <c r="CA1166" s="43"/>
    </row>
    <row r="1167" spans="16:79" ht="12.75">
      <c r="P1167" s="11"/>
      <c r="T1167" s="5"/>
      <c r="U1167" s="5"/>
      <c r="AG1167" s="98"/>
      <c r="AM1167" s="7"/>
      <c r="AN1167" s="43"/>
      <c r="BA1167" s="7"/>
      <c r="BB1167" s="7"/>
      <c r="BC1167" s="7"/>
      <c r="BT1167" s="43"/>
      <c r="BU1167" s="43"/>
      <c r="BV1167" s="43"/>
      <c r="BW1167" s="43"/>
      <c r="BX1167" s="43"/>
      <c r="BY1167" s="43"/>
      <c r="BZ1167" s="43"/>
      <c r="CA1167" s="43"/>
    </row>
    <row r="1168" spans="16:79" ht="12.75">
      <c r="P1168" s="11"/>
      <c r="T1168" s="5"/>
      <c r="U1168" s="5"/>
      <c r="AG1168" s="98"/>
      <c r="AM1168" s="7"/>
      <c r="AN1168" s="43"/>
      <c r="BA1168" s="7"/>
      <c r="BB1168" s="7"/>
      <c r="BC1168" s="7"/>
      <c r="BT1168" s="43"/>
      <c r="BU1168" s="43"/>
      <c r="BV1168" s="43"/>
      <c r="BW1168" s="43"/>
      <c r="BX1168" s="43"/>
      <c r="BY1168" s="43"/>
      <c r="BZ1168" s="43"/>
      <c r="CA1168" s="43"/>
    </row>
    <row r="1169" spans="16:79" ht="12.75">
      <c r="P1169" s="11"/>
      <c r="T1169" s="5"/>
      <c r="U1169" s="5"/>
      <c r="AG1169" s="98"/>
      <c r="AM1169" s="7"/>
      <c r="AN1169" s="43"/>
      <c r="BA1169" s="7"/>
      <c r="BB1169" s="7"/>
      <c r="BC1169" s="7"/>
      <c r="BT1169" s="43"/>
      <c r="BU1169" s="43"/>
      <c r="BV1169" s="43"/>
      <c r="BW1169" s="43"/>
      <c r="BX1169" s="43"/>
      <c r="BY1169" s="43"/>
      <c r="BZ1169" s="43"/>
      <c r="CA1169" s="43"/>
    </row>
    <row r="1170" spans="16:79" ht="12.75">
      <c r="P1170" s="11"/>
      <c r="T1170" s="5"/>
      <c r="U1170" s="5"/>
      <c r="AG1170" s="98"/>
      <c r="AM1170" s="7"/>
      <c r="AN1170" s="43"/>
      <c r="BA1170" s="7"/>
      <c r="BB1170" s="7"/>
      <c r="BC1170" s="7"/>
      <c r="BT1170" s="43"/>
      <c r="BU1170" s="43"/>
      <c r="BV1170" s="43"/>
      <c r="BW1170" s="43"/>
      <c r="BX1170" s="43"/>
      <c r="BY1170" s="43"/>
      <c r="BZ1170" s="43"/>
      <c r="CA1170" s="43"/>
    </row>
    <row r="1171" spans="16:79" ht="12.75">
      <c r="P1171" s="11"/>
      <c r="T1171" s="5"/>
      <c r="U1171" s="5"/>
      <c r="AG1171" s="98"/>
      <c r="AM1171" s="7"/>
      <c r="AN1171" s="43"/>
      <c r="BA1171" s="7"/>
      <c r="BB1171" s="7"/>
      <c r="BC1171" s="7"/>
      <c r="BT1171" s="43"/>
      <c r="BU1171" s="43"/>
      <c r="BV1171" s="43"/>
      <c r="BW1171" s="43"/>
      <c r="BX1171" s="43"/>
      <c r="BY1171" s="43"/>
      <c r="BZ1171" s="43"/>
      <c r="CA1171" s="43"/>
    </row>
    <row r="1172" spans="16:79" ht="12.75">
      <c r="P1172" s="11"/>
      <c r="T1172" s="5"/>
      <c r="U1172" s="5"/>
      <c r="AG1172" s="98"/>
      <c r="AM1172" s="7"/>
      <c r="AN1172" s="43"/>
      <c r="BA1172" s="7"/>
      <c r="BB1172" s="7"/>
      <c r="BC1172" s="7"/>
      <c r="BT1172" s="43"/>
      <c r="BU1172" s="43"/>
      <c r="BV1172" s="43"/>
      <c r="BW1172" s="43"/>
      <c r="BX1172" s="43"/>
      <c r="BY1172" s="43"/>
      <c r="BZ1172" s="43"/>
      <c r="CA1172" s="43"/>
    </row>
    <row r="1173" spans="16:79" ht="12.75">
      <c r="P1173" s="11"/>
      <c r="T1173" s="5"/>
      <c r="U1173" s="5"/>
      <c r="AG1173" s="98"/>
      <c r="AM1173" s="7"/>
      <c r="AN1173" s="43"/>
      <c r="BA1173" s="7"/>
      <c r="BB1173" s="7"/>
      <c r="BC1173" s="7"/>
      <c r="BT1173" s="43"/>
      <c r="BU1173" s="43"/>
      <c r="BV1173" s="43"/>
      <c r="BW1173" s="43"/>
      <c r="BX1173" s="43"/>
      <c r="BY1173" s="43"/>
      <c r="BZ1173" s="43"/>
      <c r="CA1173" s="43"/>
    </row>
    <row r="1174" spans="16:79" ht="12.75">
      <c r="P1174" s="11"/>
      <c r="T1174" s="5"/>
      <c r="U1174" s="5"/>
      <c r="AG1174" s="98"/>
      <c r="AM1174" s="7"/>
      <c r="AN1174" s="43"/>
      <c r="BA1174" s="7"/>
      <c r="BB1174" s="7"/>
      <c r="BC1174" s="7"/>
      <c r="BT1174" s="43"/>
      <c r="BU1174" s="43"/>
      <c r="BV1174" s="43"/>
      <c r="BW1174" s="43"/>
      <c r="BX1174" s="43"/>
      <c r="BY1174" s="43"/>
      <c r="BZ1174" s="43"/>
      <c r="CA1174" s="43"/>
    </row>
    <row r="1175" spans="16:79" ht="12.75">
      <c r="P1175" s="11"/>
      <c r="T1175" s="5"/>
      <c r="U1175" s="5"/>
      <c r="AG1175" s="98"/>
      <c r="AM1175" s="7"/>
      <c r="AN1175" s="43"/>
      <c r="BA1175" s="7"/>
      <c r="BB1175" s="7"/>
      <c r="BC1175" s="7"/>
      <c r="BT1175" s="43"/>
      <c r="BU1175" s="43"/>
      <c r="BV1175" s="43"/>
      <c r="BW1175" s="43"/>
      <c r="BX1175" s="43"/>
      <c r="BY1175" s="43"/>
      <c r="BZ1175" s="43"/>
      <c r="CA1175" s="43"/>
    </row>
    <row r="1176" spans="16:79" ht="12.75">
      <c r="P1176" s="11"/>
      <c r="T1176" s="5"/>
      <c r="U1176" s="5"/>
      <c r="AG1176" s="98"/>
      <c r="AM1176" s="7"/>
      <c r="AN1176" s="43"/>
      <c r="BA1176" s="7"/>
      <c r="BB1176" s="7"/>
      <c r="BC1176" s="7"/>
      <c r="BT1176" s="43"/>
      <c r="BU1176" s="43"/>
      <c r="BV1176" s="43"/>
      <c r="BW1176" s="43"/>
      <c r="BX1176" s="43"/>
      <c r="BY1176" s="43"/>
      <c r="BZ1176" s="43"/>
      <c r="CA1176" s="43"/>
    </row>
    <row r="1177" spans="16:79" ht="12.75">
      <c r="P1177" s="11"/>
      <c r="T1177" s="5"/>
      <c r="AG1177" s="98"/>
      <c r="AM1177" s="7"/>
      <c r="AN1177" s="43"/>
      <c r="BA1177" s="7"/>
      <c r="BB1177" s="7"/>
      <c r="BC1177" s="7"/>
      <c r="BT1177" s="43"/>
      <c r="BU1177" s="43"/>
      <c r="BV1177" s="43"/>
      <c r="BW1177" s="43"/>
      <c r="BX1177" s="43"/>
      <c r="BY1177" s="43"/>
      <c r="BZ1177" s="43"/>
      <c r="CA1177" s="43"/>
    </row>
    <row r="1178" spans="16:79" ht="12.75">
      <c r="P1178" s="11"/>
      <c r="AG1178" s="98"/>
      <c r="AM1178" s="7"/>
      <c r="AN1178" s="43"/>
      <c r="BA1178" s="7"/>
      <c r="BB1178" s="7"/>
      <c r="BC1178" s="7"/>
      <c r="BT1178" s="43"/>
      <c r="BU1178" s="43"/>
      <c r="BV1178" s="43"/>
      <c r="BW1178" s="43"/>
      <c r="BX1178" s="43"/>
      <c r="BY1178" s="43"/>
      <c r="BZ1178" s="43"/>
      <c r="CA1178" s="43"/>
    </row>
    <row r="1179" spans="16:79" ht="12.75">
      <c r="P1179" s="11"/>
      <c r="AG1179" s="98"/>
      <c r="AM1179" s="7"/>
      <c r="AN1179" s="43"/>
      <c r="BA1179" s="7"/>
      <c r="BB1179" s="7"/>
      <c r="BC1179" s="7"/>
      <c r="BT1179" s="43"/>
      <c r="BU1179" s="43"/>
      <c r="BV1179" s="43"/>
      <c r="BW1179" s="43"/>
      <c r="BX1179" s="43"/>
      <c r="BY1179" s="43"/>
      <c r="BZ1179" s="43"/>
      <c r="CA1179" s="43"/>
    </row>
    <row r="1180" spans="16:79" ht="12.75">
      <c r="P1180" s="11"/>
      <c r="AG1180" s="98"/>
      <c r="AM1180" s="7"/>
      <c r="AN1180" s="43"/>
      <c r="BA1180" s="7"/>
      <c r="BB1180" s="7"/>
      <c r="BC1180" s="7"/>
      <c r="BT1180" s="43"/>
      <c r="BU1180" s="43"/>
      <c r="BV1180" s="43"/>
      <c r="BW1180" s="43"/>
      <c r="BX1180" s="43"/>
      <c r="BY1180" s="43"/>
      <c r="BZ1180" s="43"/>
      <c r="CA1180" s="43"/>
    </row>
    <row r="1181" spans="16:79" ht="12.75">
      <c r="P1181" s="11"/>
      <c r="AG1181" s="98"/>
      <c r="AM1181" s="7"/>
      <c r="AN1181" s="43"/>
      <c r="BA1181" s="7"/>
      <c r="BB1181" s="7"/>
      <c r="BC1181" s="7"/>
      <c r="BT1181" s="43"/>
      <c r="BU1181" s="43"/>
      <c r="BV1181" s="43"/>
      <c r="BW1181" s="43"/>
      <c r="BX1181" s="43"/>
      <c r="BY1181" s="43"/>
      <c r="BZ1181" s="43"/>
      <c r="CA1181" s="43"/>
    </row>
    <row r="1182" spans="16:79" ht="12.75">
      <c r="P1182" s="11"/>
      <c r="AG1182" s="98"/>
      <c r="AM1182" s="7"/>
      <c r="AN1182" s="43"/>
      <c r="BA1182" s="7"/>
      <c r="BB1182" s="7"/>
      <c r="BC1182" s="7"/>
      <c r="BT1182" s="43"/>
      <c r="BU1182" s="43"/>
      <c r="BV1182" s="43"/>
      <c r="BW1182" s="43"/>
      <c r="BX1182" s="43"/>
      <c r="BY1182" s="43"/>
      <c r="BZ1182" s="43"/>
      <c r="CA1182" s="43"/>
    </row>
    <row r="1183" spans="16:79" ht="12.75">
      <c r="P1183" s="11"/>
      <c r="AG1183" s="98"/>
      <c r="AM1183" s="7"/>
      <c r="AN1183" s="43"/>
      <c r="BA1183" s="7"/>
      <c r="BB1183" s="7"/>
      <c r="BC1183" s="7"/>
      <c r="BT1183" s="43"/>
      <c r="BU1183" s="43"/>
      <c r="BV1183" s="43"/>
      <c r="BW1183" s="43"/>
      <c r="BX1183" s="43"/>
      <c r="BY1183" s="43"/>
      <c r="BZ1183" s="43"/>
      <c r="CA1183" s="43"/>
    </row>
    <row r="1184" spans="16:79" ht="12.75">
      <c r="P1184" s="11"/>
      <c r="AG1184" s="98"/>
      <c r="AM1184" s="7"/>
      <c r="AN1184" s="43"/>
      <c r="BA1184" s="7"/>
      <c r="BB1184" s="7"/>
      <c r="BC1184" s="7"/>
      <c r="BT1184" s="43"/>
      <c r="BU1184" s="43"/>
      <c r="BV1184" s="43"/>
      <c r="BW1184" s="43"/>
      <c r="BX1184" s="43"/>
      <c r="BY1184" s="43"/>
      <c r="BZ1184" s="43"/>
      <c r="CA1184" s="43"/>
    </row>
    <row r="1185" spans="16:79" ht="12.75">
      <c r="P1185" s="11"/>
      <c r="AG1185" s="98"/>
      <c r="AM1185" s="7"/>
      <c r="AN1185" s="43"/>
      <c r="BA1185" s="7"/>
      <c r="BB1185" s="7"/>
      <c r="BC1185" s="7"/>
      <c r="BT1185" s="43"/>
      <c r="BU1185" s="43"/>
      <c r="BV1185" s="43"/>
      <c r="BW1185" s="43"/>
      <c r="BX1185" s="43"/>
      <c r="BY1185" s="43"/>
      <c r="BZ1185" s="43"/>
      <c r="CA1185" s="43"/>
    </row>
    <row r="1186" spans="16:79" ht="12.75">
      <c r="P1186" s="11"/>
      <c r="AG1186" s="98"/>
      <c r="AM1186" s="7"/>
      <c r="AN1186" s="43"/>
      <c r="BA1186" s="7"/>
      <c r="BB1186" s="7"/>
      <c r="BC1186" s="7"/>
      <c r="BT1186" s="43"/>
      <c r="BU1186" s="43"/>
      <c r="BV1186" s="43"/>
      <c r="BW1186" s="43"/>
      <c r="BX1186" s="43"/>
      <c r="BY1186" s="43"/>
      <c r="BZ1186" s="43"/>
      <c r="CA1186" s="43"/>
    </row>
    <row r="1187" spans="16:79" ht="12.75">
      <c r="P1187" s="11"/>
      <c r="AG1187" s="98"/>
      <c r="AM1187" s="7"/>
      <c r="AN1187" s="43"/>
      <c r="BA1187" s="7"/>
      <c r="BB1187" s="7"/>
      <c r="BC1187" s="7"/>
      <c r="BT1187" s="43"/>
      <c r="BU1187" s="43"/>
      <c r="BV1187" s="43"/>
      <c r="BW1187" s="43"/>
      <c r="BX1187" s="43"/>
      <c r="BY1187" s="43"/>
      <c r="BZ1187" s="43"/>
      <c r="CA1187" s="43"/>
    </row>
    <row r="1188" spans="16:79" ht="12.75">
      <c r="P1188" s="11"/>
      <c r="AG1188" s="98"/>
      <c r="AM1188" s="7"/>
      <c r="AN1188" s="43"/>
      <c r="BA1188" s="7"/>
      <c r="BB1188" s="7"/>
      <c r="BC1188" s="7"/>
      <c r="BT1188" s="43"/>
      <c r="BU1188" s="43"/>
      <c r="BV1188" s="43"/>
      <c r="BW1188" s="43"/>
      <c r="BX1188" s="43"/>
      <c r="BY1188" s="43"/>
      <c r="BZ1188" s="43"/>
      <c r="CA1188" s="43"/>
    </row>
    <row r="1189" spans="16:79" ht="12.75">
      <c r="P1189" s="11"/>
      <c r="AG1189" s="98"/>
      <c r="AM1189" s="7"/>
      <c r="AN1189" s="43"/>
      <c r="BA1189" s="7"/>
      <c r="BB1189" s="7"/>
      <c r="BC1189" s="7"/>
      <c r="BT1189" s="43"/>
      <c r="BU1189" s="43"/>
      <c r="BV1189" s="43"/>
      <c r="BW1189" s="43"/>
      <c r="BX1189" s="43"/>
      <c r="BY1189" s="43"/>
      <c r="BZ1189" s="43"/>
      <c r="CA1189" s="43"/>
    </row>
    <row r="1190" spans="16:79" ht="12.75">
      <c r="P1190" s="11"/>
      <c r="AG1190" s="98"/>
      <c r="AM1190" s="7"/>
      <c r="AN1190" s="43"/>
      <c r="BA1190" s="7"/>
      <c r="BB1190" s="7"/>
      <c r="BC1190" s="7"/>
      <c r="BT1190" s="43"/>
      <c r="BU1190" s="43"/>
      <c r="BV1190" s="43"/>
      <c r="BW1190" s="43"/>
      <c r="BX1190" s="43"/>
      <c r="BY1190" s="43"/>
      <c r="BZ1190" s="43"/>
      <c r="CA1190" s="43"/>
    </row>
    <row r="1191" spans="16:79" ht="12.75">
      <c r="P1191" s="11"/>
      <c r="AG1191" s="98"/>
      <c r="AM1191" s="7"/>
      <c r="AN1191" s="43"/>
      <c r="BA1191" s="7"/>
      <c r="BB1191" s="7"/>
      <c r="BC1191" s="7"/>
      <c r="BT1191" s="43"/>
      <c r="BU1191" s="43"/>
      <c r="BV1191" s="43"/>
      <c r="BW1191" s="43"/>
      <c r="BX1191" s="43"/>
      <c r="BY1191" s="43"/>
      <c r="BZ1191" s="43"/>
      <c r="CA1191" s="43"/>
    </row>
    <row r="1192" spans="16:79" ht="12.75">
      <c r="P1192" s="11"/>
      <c r="AG1192" s="98"/>
      <c r="AM1192" s="7"/>
      <c r="AN1192" s="43"/>
      <c r="BA1192" s="7"/>
      <c r="BB1192" s="7"/>
      <c r="BC1192" s="7"/>
      <c r="BT1192" s="43"/>
      <c r="BU1192" s="43"/>
      <c r="BV1192" s="43"/>
      <c r="BW1192" s="43"/>
      <c r="BX1192" s="43"/>
      <c r="BY1192" s="43"/>
      <c r="BZ1192" s="43"/>
      <c r="CA1192" s="43"/>
    </row>
    <row r="1193" spans="16:79" ht="12.75">
      <c r="P1193" s="11"/>
      <c r="AG1193" s="98"/>
      <c r="AM1193" s="7"/>
      <c r="AN1193" s="43"/>
      <c r="BA1193" s="7"/>
      <c r="BB1193" s="7"/>
      <c r="BC1193" s="7"/>
      <c r="BT1193" s="43"/>
      <c r="BU1193" s="43"/>
      <c r="BV1193" s="43"/>
      <c r="BW1193" s="43"/>
      <c r="BX1193" s="43"/>
      <c r="BY1193" s="43"/>
      <c r="BZ1193" s="43"/>
      <c r="CA1193" s="43"/>
    </row>
    <row r="1194" spans="16:79" ht="12.75">
      <c r="P1194" s="11"/>
      <c r="AG1194" s="98"/>
      <c r="AM1194" s="7"/>
      <c r="AN1194" s="43"/>
      <c r="BA1194" s="7"/>
      <c r="BB1194" s="7"/>
      <c r="BC1194" s="7"/>
      <c r="BT1194" s="43"/>
      <c r="BU1194" s="43"/>
      <c r="BV1194" s="43"/>
      <c r="BW1194" s="43"/>
      <c r="BX1194" s="43"/>
      <c r="BY1194" s="43"/>
      <c r="BZ1194" s="43"/>
      <c r="CA1194" s="43"/>
    </row>
    <row r="1195" spans="16:79" ht="12.75">
      <c r="P1195" s="11"/>
      <c r="AG1195" s="98"/>
      <c r="AM1195" s="7"/>
      <c r="AN1195" s="43"/>
      <c r="BA1195" s="7"/>
      <c r="BB1195" s="7"/>
      <c r="BC1195" s="7"/>
      <c r="BT1195" s="43"/>
      <c r="BU1195" s="43"/>
      <c r="BV1195" s="43"/>
      <c r="BW1195" s="43"/>
      <c r="BX1195" s="43"/>
      <c r="BY1195" s="43"/>
      <c r="BZ1195" s="43"/>
      <c r="CA1195" s="43"/>
    </row>
    <row r="1196" spans="16:79" ht="12.75">
      <c r="P1196" s="11"/>
      <c r="AG1196" s="98"/>
      <c r="AM1196" s="7"/>
      <c r="AN1196" s="43"/>
      <c r="BA1196" s="7"/>
      <c r="BB1196" s="7"/>
      <c r="BC1196" s="7"/>
      <c r="BT1196" s="43"/>
      <c r="BU1196" s="43"/>
      <c r="BV1196" s="43"/>
      <c r="BW1196" s="43"/>
      <c r="BX1196" s="43"/>
      <c r="BY1196" s="43"/>
      <c r="BZ1196" s="43"/>
      <c r="CA1196" s="43"/>
    </row>
    <row r="1197" spans="16:79" ht="12.75">
      <c r="P1197" s="11"/>
      <c r="AG1197" s="98"/>
      <c r="AM1197" s="7"/>
      <c r="AN1197" s="43"/>
      <c r="BA1197" s="7"/>
      <c r="BB1197" s="7"/>
      <c r="BC1197" s="7"/>
      <c r="BT1197" s="43"/>
      <c r="BU1197" s="43"/>
      <c r="BV1197" s="43"/>
      <c r="BW1197" s="43"/>
      <c r="BX1197" s="43"/>
      <c r="BY1197" s="43"/>
      <c r="BZ1197" s="43"/>
      <c r="CA1197" s="43"/>
    </row>
    <row r="1198" spans="16:79" ht="12.75">
      <c r="P1198" s="11"/>
      <c r="AG1198" s="98"/>
      <c r="AM1198" s="7"/>
      <c r="AN1198" s="43"/>
      <c r="BA1198" s="7"/>
      <c r="BB1198" s="7"/>
      <c r="BC1198" s="7"/>
      <c r="BT1198" s="43"/>
      <c r="BU1198" s="43"/>
      <c r="BV1198" s="43"/>
      <c r="BW1198" s="43"/>
      <c r="BX1198" s="43"/>
      <c r="BY1198" s="43"/>
      <c r="BZ1198" s="43"/>
      <c r="CA1198" s="43"/>
    </row>
    <row r="1199" spans="16:79" ht="12.75">
      <c r="P1199" s="11"/>
      <c r="AG1199" s="98"/>
      <c r="AM1199" s="7"/>
      <c r="AN1199" s="43"/>
      <c r="BA1199" s="7"/>
      <c r="BB1199" s="7"/>
      <c r="BC1199" s="7"/>
      <c r="BT1199" s="43"/>
      <c r="BU1199" s="43"/>
      <c r="BV1199" s="43"/>
      <c r="BW1199" s="43"/>
      <c r="BX1199" s="43"/>
      <c r="BY1199" s="43"/>
      <c r="BZ1199" s="43"/>
      <c r="CA1199" s="43"/>
    </row>
    <row r="1200" spans="16:79" ht="12.75">
      <c r="P1200" s="11"/>
      <c r="AG1200" s="98"/>
      <c r="AM1200" s="7"/>
      <c r="AN1200" s="43"/>
      <c r="BA1200" s="7"/>
      <c r="BB1200" s="7"/>
      <c r="BC1200" s="7"/>
      <c r="BT1200" s="43"/>
      <c r="BU1200" s="43"/>
      <c r="BV1200" s="43"/>
      <c r="BW1200" s="43"/>
      <c r="BX1200" s="43"/>
      <c r="BY1200" s="43"/>
      <c r="BZ1200" s="43"/>
      <c r="CA1200" s="43"/>
    </row>
    <row r="1201" spans="16:79" ht="12.75">
      <c r="P1201" s="11"/>
      <c r="AG1201" s="98"/>
      <c r="AM1201" s="7"/>
      <c r="AN1201" s="43"/>
      <c r="BA1201" s="7"/>
      <c r="BB1201" s="7"/>
      <c r="BC1201" s="7"/>
      <c r="BT1201" s="43"/>
      <c r="BU1201" s="43"/>
      <c r="BV1201" s="43"/>
      <c r="BW1201" s="43"/>
      <c r="BX1201" s="43"/>
      <c r="BY1201" s="43"/>
      <c r="BZ1201" s="43"/>
      <c r="CA1201" s="43"/>
    </row>
    <row r="1202" spans="16:79" ht="12.75">
      <c r="P1202" s="11"/>
      <c r="AG1202" s="98"/>
      <c r="AM1202" s="7"/>
      <c r="AN1202" s="43"/>
      <c r="BA1202" s="7"/>
      <c r="BB1202" s="7"/>
      <c r="BC1202" s="7"/>
      <c r="BT1202" s="43"/>
      <c r="BU1202" s="43"/>
      <c r="BV1202" s="43"/>
      <c r="BW1202" s="43"/>
      <c r="BX1202" s="43"/>
      <c r="BY1202" s="43"/>
      <c r="BZ1202" s="43"/>
      <c r="CA1202" s="43"/>
    </row>
    <row r="1203" spans="16:79" ht="12.75">
      <c r="P1203" s="11"/>
      <c r="AG1203" s="98"/>
      <c r="AM1203" s="7"/>
      <c r="AN1203" s="43"/>
      <c r="BA1203" s="7"/>
      <c r="BB1203" s="7"/>
      <c r="BC1203" s="7"/>
      <c r="BT1203" s="43"/>
      <c r="BU1203" s="43"/>
      <c r="BV1203" s="43"/>
      <c r="BW1203" s="43"/>
      <c r="BX1203" s="43"/>
      <c r="BY1203" s="43"/>
      <c r="BZ1203" s="43"/>
      <c r="CA1203" s="43"/>
    </row>
    <row r="1204" spans="16:79" ht="12.75">
      <c r="P1204" s="11"/>
      <c r="AG1204" s="98"/>
      <c r="AM1204" s="7"/>
      <c r="AN1204" s="43"/>
      <c r="BA1204" s="7"/>
      <c r="BB1204" s="7"/>
      <c r="BC1204" s="7"/>
      <c r="BT1204" s="43"/>
      <c r="BU1204" s="43"/>
      <c r="BV1204" s="43"/>
      <c r="BW1204" s="43"/>
      <c r="BX1204" s="43"/>
      <c r="BY1204" s="43"/>
      <c r="BZ1204" s="43"/>
      <c r="CA1204" s="43"/>
    </row>
    <row r="1205" spans="16:79" ht="12.75">
      <c r="P1205" s="11"/>
      <c r="AG1205" s="98"/>
      <c r="AM1205" s="7"/>
      <c r="AN1205" s="43"/>
      <c r="BA1205" s="7"/>
      <c r="BB1205" s="7"/>
      <c r="BC1205" s="7"/>
      <c r="BT1205" s="43"/>
      <c r="BU1205" s="43"/>
      <c r="BV1205" s="43"/>
      <c r="BW1205" s="43"/>
      <c r="BX1205" s="43"/>
      <c r="BY1205" s="43"/>
      <c r="BZ1205" s="43"/>
      <c r="CA1205" s="43"/>
    </row>
    <row r="1206" spans="16:79" ht="12.75">
      <c r="P1206" s="11"/>
      <c r="AG1206" s="98"/>
      <c r="AM1206" s="7"/>
      <c r="AN1206" s="43"/>
      <c r="BA1206" s="7"/>
      <c r="BB1206" s="7"/>
      <c r="BC1206" s="7"/>
      <c r="BT1206" s="43"/>
      <c r="BU1206" s="43"/>
      <c r="BV1206" s="43"/>
      <c r="BW1206" s="43"/>
      <c r="BX1206" s="43"/>
      <c r="BY1206" s="43"/>
      <c r="BZ1206" s="43"/>
      <c r="CA1206" s="43"/>
    </row>
    <row r="1207" spans="16:79" ht="12.75">
      <c r="P1207" s="11"/>
      <c r="AG1207" s="98"/>
      <c r="AM1207" s="7"/>
      <c r="AN1207" s="43"/>
      <c r="BA1207" s="7"/>
      <c r="BB1207" s="7"/>
      <c r="BC1207" s="7"/>
      <c r="BT1207" s="43"/>
      <c r="BU1207" s="43"/>
      <c r="BV1207" s="43"/>
      <c r="BW1207" s="43"/>
      <c r="BX1207" s="43"/>
      <c r="BY1207" s="43"/>
      <c r="BZ1207" s="43"/>
      <c r="CA1207" s="43"/>
    </row>
    <row r="1208" spans="16:79" ht="12.75">
      <c r="P1208" s="11"/>
      <c r="AG1208" s="98"/>
      <c r="AM1208" s="7"/>
      <c r="AN1208" s="43"/>
      <c r="BA1208" s="7"/>
      <c r="BB1208" s="7"/>
      <c r="BC1208" s="7"/>
      <c r="BT1208" s="43"/>
      <c r="BU1208" s="43"/>
      <c r="BV1208" s="43"/>
      <c r="BW1208" s="43"/>
      <c r="BX1208" s="43"/>
      <c r="BY1208" s="43"/>
      <c r="BZ1208" s="43"/>
      <c r="CA1208" s="43"/>
    </row>
    <row r="1209" spans="16:79" ht="12.75">
      <c r="P1209" s="11"/>
      <c r="AG1209" s="98"/>
      <c r="AM1209" s="7"/>
      <c r="AN1209" s="43"/>
      <c r="BA1209" s="7"/>
      <c r="BB1209" s="7"/>
      <c r="BC1209" s="7"/>
      <c r="BT1209" s="43"/>
      <c r="BU1209" s="43"/>
      <c r="BV1209" s="43"/>
      <c r="BW1209" s="43"/>
      <c r="BX1209" s="43"/>
      <c r="BY1209" s="43"/>
      <c r="BZ1209" s="43"/>
      <c r="CA1209" s="43"/>
    </row>
    <row r="1210" spans="16:79" ht="12.75">
      <c r="P1210" s="11"/>
      <c r="AG1210" s="98"/>
      <c r="AM1210" s="7"/>
      <c r="AN1210" s="43"/>
      <c r="BA1210" s="7"/>
      <c r="BB1210" s="7"/>
      <c r="BC1210" s="7"/>
      <c r="BT1210" s="43"/>
      <c r="BU1210" s="43"/>
      <c r="BV1210" s="43"/>
      <c r="BW1210" s="43"/>
      <c r="BX1210" s="43"/>
      <c r="BY1210" s="43"/>
      <c r="BZ1210" s="43"/>
      <c r="CA1210" s="43"/>
    </row>
    <row r="1211" spans="16:79" ht="12.75">
      <c r="P1211" s="11"/>
      <c r="AG1211" s="98"/>
      <c r="AM1211" s="7"/>
      <c r="AN1211" s="43"/>
      <c r="BA1211" s="7"/>
      <c r="BB1211" s="7"/>
      <c r="BC1211" s="7"/>
      <c r="BT1211" s="43"/>
      <c r="BU1211" s="43"/>
      <c r="BV1211" s="43"/>
      <c r="BW1211" s="43"/>
      <c r="BX1211" s="43"/>
      <c r="BY1211" s="43"/>
      <c r="BZ1211" s="43"/>
      <c r="CA1211" s="43"/>
    </row>
    <row r="1212" spans="16:79" ht="12.75">
      <c r="P1212" s="11"/>
      <c r="AG1212" s="98"/>
      <c r="AM1212" s="7"/>
      <c r="AN1212" s="43"/>
      <c r="BA1212" s="7"/>
      <c r="BB1212" s="7"/>
      <c r="BC1212" s="7"/>
      <c r="BT1212" s="43"/>
      <c r="BU1212" s="43"/>
      <c r="BV1212" s="43"/>
      <c r="BW1212" s="43"/>
      <c r="BX1212" s="43"/>
      <c r="BY1212" s="43"/>
      <c r="BZ1212" s="43"/>
      <c r="CA1212" s="43"/>
    </row>
    <row r="1213" spans="16:79" ht="12.75">
      <c r="P1213" s="11"/>
      <c r="AG1213" s="98"/>
      <c r="AM1213" s="7"/>
      <c r="AN1213" s="43"/>
      <c r="BA1213" s="7"/>
      <c r="BB1213" s="7"/>
      <c r="BC1213" s="7"/>
      <c r="BT1213" s="43"/>
      <c r="BU1213" s="43"/>
      <c r="BV1213" s="43"/>
      <c r="BW1213" s="43"/>
      <c r="BX1213" s="43"/>
      <c r="BY1213" s="43"/>
      <c r="BZ1213" s="43"/>
      <c r="CA1213" s="43"/>
    </row>
    <row r="1214" spans="16:79" ht="12.75">
      <c r="P1214" s="11"/>
      <c r="AG1214" s="98"/>
      <c r="AM1214" s="7"/>
      <c r="AN1214" s="43"/>
      <c r="BA1214" s="7"/>
      <c r="BB1214" s="7"/>
      <c r="BC1214" s="7"/>
      <c r="BT1214" s="43"/>
      <c r="BU1214" s="43"/>
      <c r="BV1214" s="43"/>
      <c r="BW1214" s="43"/>
      <c r="BX1214" s="43"/>
      <c r="BY1214" s="43"/>
      <c r="BZ1214" s="43"/>
      <c r="CA1214" s="43"/>
    </row>
    <row r="1215" spans="16:79" ht="12.75">
      <c r="P1215" s="11"/>
      <c r="AG1215" s="98"/>
      <c r="AM1215" s="7"/>
      <c r="AN1215" s="43"/>
      <c r="BA1215" s="7"/>
      <c r="BB1215" s="7"/>
      <c r="BC1215" s="7"/>
      <c r="BT1215" s="43"/>
      <c r="BU1215" s="43"/>
      <c r="BV1215" s="43"/>
      <c r="BW1215" s="43"/>
      <c r="BX1215" s="43"/>
      <c r="BY1215" s="43"/>
      <c r="BZ1215" s="43"/>
      <c r="CA1215" s="43"/>
    </row>
    <row r="1216" spans="16:79" ht="12.75">
      <c r="P1216" s="11"/>
      <c r="AG1216" s="98"/>
      <c r="AM1216" s="7"/>
      <c r="AN1216" s="43"/>
      <c r="BA1216" s="7"/>
      <c r="BB1216" s="7"/>
      <c r="BC1216" s="7"/>
      <c r="BT1216" s="43"/>
      <c r="BU1216" s="43"/>
      <c r="BV1216" s="43"/>
      <c r="BW1216" s="43"/>
      <c r="BX1216" s="43"/>
      <c r="BY1216" s="43"/>
      <c r="BZ1216" s="43"/>
      <c r="CA1216" s="43"/>
    </row>
    <row r="1217" spans="16:79" ht="12.75">
      <c r="P1217" s="11"/>
      <c r="AG1217" s="98"/>
      <c r="AM1217" s="7"/>
      <c r="AN1217" s="43"/>
      <c r="BA1217" s="7"/>
      <c r="BB1217" s="7"/>
      <c r="BC1217" s="7"/>
      <c r="BT1217" s="43"/>
      <c r="BU1217" s="43"/>
      <c r="BV1217" s="43"/>
      <c r="BW1217" s="43"/>
      <c r="BX1217" s="43"/>
      <c r="BY1217" s="43"/>
      <c r="BZ1217" s="43"/>
      <c r="CA1217" s="43"/>
    </row>
    <row r="1218" spans="16:79" ht="12.75">
      <c r="P1218" s="11"/>
      <c r="AG1218" s="98"/>
      <c r="AM1218" s="7"/>
      <c r="AN1218" s="43"/>
      <c r="BA1218" s="7"/>
      <c r="BB1218" s="7"/>
      <c r="BC1218" s="7"/>
      <c r="BT1218" s="43"/>
      <c r="BU1218" s="43"/>
      <c r="BV1218" s="43"/>
      <c r="BW1218" s="43"/>
      <c r="BX1218" s="43"/>
      <c r="BY1218" s="43"/>
      <c r="BZ1218" s="43"/>
      <c r="CA1218" s="43"/>
    </row>
    <row r="1219" spans="16:79" ht="12.75">
      <c r="P1219" s="11"/>
      <c r="AG1219" s="98"/>
      <c r="AM1219" s="7"/>
      <c r="AN1219" s="43"/>
      <c r="BA1219" s="7"/>
      <c r="BB1219" s="7"/>
      <c r="BC1219" s="7"/>
      <c r="BT1219" s="43"/>
      <c r="BU1219" s="43"/>
      <c r="BV1219" s="43"/>
      <c r="BW1219" s="43"/>
      <c r="BX1219" s="43"/>
      <c r="BY1219" s="43"/>
      <c r="BZ1219" s="43"/>
      <c r="CA1219" s="43"/>
    </row>
    <row r="1220" spans="16:79" ht="12.75">
      <c r="P1220" s="11"/>
      <c r="AG1220" s="98"/>
      <c r="AM1220" s="7"/>
      <c r="AN1220" s="43"/>
      <c r="BA1220" s="7"/>
      <c r="BB1220" s="7"/>
      <c r="BC1220" s="7"/>
      <c r="BT1220" s="43"/>
      <c r="BU1220" s="43"/>
      <c r="BV1220" s="43"/>
      <c r="BW1220" s="43"/>
      <c r="BX1220" s="43"/>
      <c r="BY1220" s="43"/>
      <c r="BZ1220" s="43"/>
      <c r="CA1220" s="43"/>
    </row>
    <row r="1221" spans="16:79" ht="12.75">
      <c r="P1221" s="11"/>
      <c r="AG1221" s="98"/>
      <c r="AM1221" s="7"/>
      <c r="AN1221" s="43"/>
      <c r="BA1221" s="7"/>
      <c r="BB1221" s="7"/>
      <c r="BC1221" s="7"/>
      <c r="BT1221" s="43"/>
      <c r="BU1221" s="43"/>
      <c r="BV1221" s="43"/>
      <c r="BW1221" s="43"/>
      <c r="BX1221" s="43"/>
      <c r="BY1221" s="43"/>
      <c r="BZ1221" s="43"/>
      <c r="CA1221" s="43"/>
    </row>
    <row r="1222" spans="16:79" ht="12.75">
      <c r="P1222" s="11"/>
      <c r="AG1222" s="98"/>
      <c r="AM1222" s="7"/>
      <c r="AN1222" s="43"/>
      <c r="BA1222" s="7"/>
      <c r="BB1222" s="7"/>
      <c r="BC1222" s="7"/>
      <c r="BT1222" s="43"/>
      <c r="BU1222" s="43"/>
      <c r="BV1222" s="43"/>
      <c r="BW1222" s="43"/>
      <c r="BX1222" s="43"/>
      <c r="BY1222" s="43"/>
      <c r="BZ1222" s="43"/>
      <c r="CA1222" s="43"/>
    </row>
    <row r="1223" spans="16:79" ht="12.75">
      <c r="P1223" s="11"/>
      <c r="AG1223" s="98"/>
      <c r="AM1223" s="7"/>
      <c r="AN1223" s="43"/>
      <c r="BA1223" s="7"/>
      <c r="BB1223" s="7"/>
      <c r="BC1223" s="7"/>
      <c r="BT1223" s="43"/>
      <c r="BU1223" s="43"/>
      <c r="BV1223" s="43"/>
      <c r="BW1223" s="43"/>
      <c r="BX1223" s="43"/>
      <c r="BY1223" s="43"/>
      <c r="BZ1223" s="43"/>
      <c r="CA1223" s="43"/>
    </row>
    <row r="1224" spans="16:79" ht="12.75">
      <c r="P1224" s="11"/>
      <c r="AG1224" s="98"/>
      <c r="AM1224" s="7"/>
      <c r="AN1224" s="43"/>
      <c r="BA1224" s="7"/>
      <c r="BB1224" s="7"/>
      <c r="BC1224" s="7"/>
      <c r="BT1224" s="43"/>
      <c r="BU1224" s="43"/>
      <c r="BV1224" s="43"/>
      <c r="BW1224" s="43"/>
      <c r="BX1224" s="43"/>
      <c r="BY1224" s="43"/>
      <c r="BZ1224" s="43"/>
      <c r="CA1224" s="43"/>
    </row>
    <row r="1225" spans="16:79" ht="12.75">
      <c r="P1225" s="11"/>
      <c r="AG1225" s="98"/>
      <c r="AM1225" s="7"/>
      <c r="AN1225" s="43"/>
      <c r="BA1225" s="7"/>
      <c r="BB1225" s="7"/>
      <c r="BC1225" s="7"/>
      <c r="BT1225" s="43"/>
      <c r="BU1225" s="43"/>
      <c r="BV1225" s="43"/>
      <c r="BW1225" s="43"/>
      <c r="BX1225" s="43"/>
      <c r="BY1225" s="43"/>
      <c r="BZ1225" s="43"/>
      <c r="CA1225" s="43"/>
    </row>
    <row r="1226" spans="16:79" ht="12.75">
      <c r="P1226" s="11"/>
      <c r="AG1226" s="98"/>
      <c r="AM1226" s="7"/>
      <c r="AN1226" s="43"/>
      <c r="BA1226" s="7"/>
      <c r="BB1226" s="7"/>
      <c r="BC1226" s="7"/>
      <c r="BT1226" s="43"/>
      <c r="BU1226" s="43"/>
      <c r="BV1226" s="43"/>
      <c r="BW1226" s="43"/>
      <c r="BX1226" s="43"/>
      <c r="BY1226" s="43"/>
      <c r="BZ1226" s="43"/>
      <c r="CA1226" s="43"/>
    </row>
    <row r="1227" spans="16:79" ht="12.75">
      <c r="P1227" s="11"/>
      <c r="AG1227" s="98"/>
      <c r="AM1227" s="7"/>
      <c r="AN1227" s="43"/>
      <c r="BA1227" s="7"/>
      <c r="BB1227" s="7"/>
      <c r="BC1227" s="7"/>
      <c r="BT1227" s="43"/>
      <c r="BU1227" s="43"/>
      <c r="BV1227" s="43"/>
      <c r="BW1227" s="43"/>
      <c r="BX1227" s="43"/>
      <c r="BY1227" s="43"/>
      <c r="BZ1227" s="43"/>
      <c r="CA1227" s="43"/>
    </row>
    <row r="1228" spans="16:79" ht="12.75">
      <c r="P1228" s="11"/>
      <c r="AG1228" s="98"/>
      <c r="AM1228" s="7"/>
      <c r="AN1228" s="43"/>
      <c r="BA1228" s="7"/>
      <c r="BB1228" s="7"/>
      <c r="BC1228" s="7"/>
      <c r="BT1228" s="43"/>
      <c r="BU1228" s="43"/>
      <c r="BV1228" s="43"/>
      <c r="BW1228" s="43"/>
      <c r="BX1228" s="43"/>
      <c r="BY1228" s="43"/>
      <c r="BZ1228" s="43"/>
      <c r="CA1228" s="43"/>
    </row>
    <row r="1229" spans="16:79" ht="12.75">
      <c r="P1229" s="11"/>
      <c r="AG1229" s="98"/>
      <c r="AM1229" s="7"/>
      <c r="AN1229" s="43"/>
      <c r="BA1229" s="7"/>
      <c r="BB1229" s="7"/>
      <c r="BC1229" s="7"/>
      <c r="BT1229" s="43"/>
      <c r="BU1229" s="43"/>
      <c r="BV1229" s="43"/>
      <c r="BW1229" s="43"/>
      <c r="BX1229" s="43"/>
      <c r="BY1229" s="43"/>
      <c r="BZ1229" s="43"/>
      <c r="CA1229" s="43"/>
    </row>
    <row r="1230" spans="16:79" ht="12.75">
      <c r="P1230" s="11"/>
      <c r="AG1230" s="98"/>
      <c r="AM1230" s="7"/>
      <c r="AN1230" s="43"/>
      <c r="BA1230" s="7"/>
      <c r="BB1230" s="7"/>
      <c r="BC1230" s="7"/>
      <c r="BT1230" s="43"/>
      <c r="BU1230" s="43"/>
      <c r="BV1230" s="43"/>
      <c r="BW1230" s="43"/>
      <c r="BX1230" s="43"/>
      <c r="BY1230" s="43"/>
      <c r="BZ1230" s="43"/>
      <c r="CA1230" s="43"/>
    </row>
    <row r="1231" spans="16:79" ht="12.75">
      <c r="P1231" s="11"/>
      <c r="AG1231" s="98"/>
      <c r="AM1231" s="7"/>
      <c r="AN1231" s="43"/>
      <c r="BA1231" s="7"/>
      <c r="BB1231" s="7"/>
      <c r="BC1231" s="7"/>
      <c r="BT1231" s="43"/>
      <c r="BU1231" s="43"/>
      <c r="BV1231" s="43"/>
      <c r="BW1231" s="43"/>
      <c r="BX1231" s="43"/>
      <c r="BY1231" s="43"/>
      <c r="BZ1231" s="43"/>
      <c r="CA1231" s="43"/>
    </row>
    <row r="1232" spans="16:79" ht="12.75">
      <c r="P1232" s="11"/>
      <c r="AG1232" s="98"/>
      <c r="AM1232" s="7"/>
      <c r="AN1232" s="43"/>
      <c r="BA1232" s="7"/>
      <c r="BB1232" s="7"/>
      <c r="BC1232" s="7"/>
      <c r="BT1232" s="43"/>
      <c r="BU1232" s="43"/>
      <c r="BV1232" s="43"/>
      <c r="BW1232" s="43"/>
      <c r="BX1232" s="43"/>
      <c r="BY1232" s="43"/>
      <c r="BZ1232" s="43"/>
      <c r="CA1232" s="43"/>
    </row>
    <row r="1233" spans="16:79" ht="12.75">
      <c r="P1233" s="11"/>
      <c r="AG1233" s="98"/>
      <c r="AM1233" s="7"/>
      <c r="AN1233" s="43"/>
      <c r="BA1233" s="7"/>
      <c r="BB1233" s="7"/>
      <c r="BC1233" s="7"/>
      <c r="BT1233" s="43"/>
      <c r="BU1233" s="43"/>
      <c r="BV1233" s="43"/>
      <c r="BW1233" s="43"/>
      <c r="BX1233" s="43"/>
      <c r="BY1233" s="43"/>
      <c r="BZ1233" s="43"/>
      <c r="CA1233" s="43"/>
    </row>
    <row r="1234" spans="16:79" ht="12.75">
      <c r="P1234" s="11"/>
      <c r="AG1234" s="98"/>
      <c r="AM1234" s="7"/>
      <c r="AN1234" s="43"/>
      <c r="BA1234" s="7"/>
      <c r="BB1234" s="7"/>
      <c r="BC1234" s="7"/>
      <c r="BT1234" s="43"/>
      <c r="BU1234" s="43"/>
      <c r="BV1234" s="43"/>
      <c r="BW1234" s="43"/>
      <c r="BX1234" s="43"/>
      <c r="BY1234" s="43"/>
      <c r="BZ1234" s="43"/>
      <c r="CA1234" s="43"/>
    </row>
    <row r="1235" spans="16:79" ht="12.75">
      <c r="P1235" s="11"/>
      <c r="AG1235" s="98"/>
      <c r="AM1235" s="7"/>
      <c r="AN1235" s="43"/>
      <c r="BA1235" s="7"/>
      <c r="BB1235" s="7"/>
      <c r="BC1235" s="7"/>
      <c r="BT1235" s="43"/>
      <c r="BU1235" s="43"/>
      <c r="BV1235" s="43"/>
      <c r="BW1235" s="43"/>
      <c r="BX1235" s="43"/>
      <c r="BY1235" s="43"/>
      <c r="BZ1235" s="43"/>
      <c r="CA1235" s="43"/>
    </row>
    <row r="1236" spans="16:79" ht="12.75">
      <c r="P1236" s="11"/>
      <c r="AG1236" s="98"/>
      <c r="AM1236" s="7"/>
      <c r="AN1236" s="43"/>
      <c r="BA1236" s="7"/>
      <c r="BB1236" s="7"/>
      <c r="BC1236" s="7"/>
      <c r="BT1236" s="43"/>
      <c r="BU1236" s="43"/>
      <c r="BV1236" s="43"/>
      <c r="BW1236" s="43"/>
      <c r="BX1236" s="43"/>
      <c r="BY1236" s="43"/>
      <c r="BZ1236" s="43"/>
      <c r="CA1236" s="43"/>
    </row>
    <row r="1237" spans="16:79" ht="12.75">
      <c r="P1237" s="11"/>
      <c r="AG1237" s="98"/>
      <c r="AM1237" s="7"/>
      <c r="AN1237" s="43"/>
      <c r="BA1237" s="7"/>
      <c r="BB1237" s="7"/>
      <c r="BC1237" s="7"/>
      <c r="BT1237" s="43"/>
      <c r="BU1237" s="43"/>
      <c r="BV1237" s="43"/>
      <c r="BW1237" s="43"/>
      <c r="BX1237" s="43"/>
      <c r="BY1237" s="43"/>
      <c r="BZ1237" s="43"/>
      <c r="CA1237" s="43"/>
    </row>
    <row r="1238" spans="16:79" ht="12.75">
      <c r="P1238" s="11"/>
      <c r="AG1238" s="98"/>
      <c r="AM1238" s="7"/>
      <c r="AN1238" s="43"/>
      <c r="BA1238" s="7"/>
      <c r="BB1238" s="7"/>
      <c r="BC1238" s="7"/>
      <c r="BT1238" s="43"/>
      <c r="BU1238" s="43"/>
      <c r="BV1238" s="43"/>
      <c r="BW1238" s="43"/>
      <c r="BX1238" s="43"/>
      <c r="BY1238" s="43"/>
      <c r="BZ1238" s="43"/>
      <c r="CA1238" s="43"/>
    </row>
    <row r="1239" spans="16:79" ht="12.75">
      <c r="P1239" s="11"/>
      <c r="AG1239" s="98"/>
      <c r="AM1239" s="7"/>
      <c r="AN1239" s="43"/>
      <c r="BA1239" s="7"/>
      <c r="BB1239" s="7"/>
      <c r="BC1239" s="7"/>
      <c r="BT1239" s="43"/>
      <c r="BU1239" s="43"/>
      <c r="BV1239" s="43"/>
      <c r="BW1239" s="43"/>
      <c r="BX1239" s="43"/>
      <c r="BY1239" s="43"/>
      <c r="BZ1239" s="43"/>
      <c r="CA1239" s="43"/>
    </row>
    <row r="1240" spans="16:79" ht="12.75">
      <c r="P1240" s="11"/>
      <c r="AG1240" s="98"/>
      <c r="AM1240" s="7"/>
      <c r="AN1240" s="43"/>
      <c r="BA1240" s="7"/>
      <c r="BB1240" s="7"/>
      <c r="BC1240" s="7"/>
      <c r="BT1240" s="43"/>
      <c r="BU1240" s="43"/>
      <c r="BV1240" s="43"/>
      <c r="BW1240" s="43"/>
      <c r="BX1240" s="43"/>
      <c r="BY1240" s="43"/>
      <c r="BZ1240" s="43"/>
      <c r="CA1240" s="43"/>
    </row>
    <row r="1241" spans="16:79" ht="12.75">
      <c r="P1241" s="11"/>
      <c r="AG1241" s="98"/>
      <c r="AM1241" s="7"/>
      <c r="AN1241" s="43"/>
      <c r="BA1241" s="7"/>
      <c r="BB1241" s="7"/>
      <c r="BC1241" s="7"/>
      <c r="BT1241" s="43"/>
      <c r="BU1241" s="43"/>
      <c r="BV1241" s="43"/>
      <c r="BW1241" s="43"/>
      <c r="BX1241" s="43"/>
      <c r="BY1241" s="43"/>
      <c r="BZ1241" s="43"/>
      <c r="CA1241" s="43"/>
    </row>
    <row r="1242" spans="16:79" ht="12.75">
      <c r="P1242" s="11"/>
      <c r="AG1242" s="98"/>
      <c r="AM1242" s="7"/>
      <c r="AN1242" s="43"/>
      <c r="BA1242" s="7"/>
      <c r="BB1242" s="7"/>
      <c r="BC1242" s="7"/>
      <c r="BT1242" s="43"/>
      <c r="BU1242" s="43"/>
      <c r="BV1242" s="43"/>
      <c r="BW1242" s="43"/>
      <c r="BX1242" s="43"/>
      <c r="BY1242" s="43"/>
      <c r="BZ1242" s="43"/>
      <c r="CA1242" s="43"/>
    </row>
    <row r="1243" spans="16:79" ht="12.75">
      <c r="P1243" s="11"/>
      <c r="AG1243" s="98"/>
      <c r="AM1243" s="7"/>
      <c r="AN1243" s="43"/>
      <c r="BA1243" s="7"/>
      <c r="BB1243" s="7"/>
      <c r="BC1243" s="7"/>
      <c r="BT1243" s="43"/>
      <c r="BU1243" s="43"/>
      <c r="BV1243" s="43"/>
      <c r="BW1243" s="43"/>
      <c r="BX1243" s="43"/>
      <c r="BY1243" s="43"/>
      <c r="BZ1243" s="43"/>
      <c r="CA1243" s="43"/>
    </row>
    <row r="1244" spans="16:79" ht="12.75">
      <c r="P1244" s="11"/>
      <c r="AG1244" s="98"/>
      <c r="AM1244" s="7"/>
      <c r="AN1244" s="43"/>
      <c r="BA1244" s="7"/>
      <c r="BB1244" s="7"/>
      <c r="BC1244" s="7"/>
      <c r="BT1244" s="43"/>
      <c r="BU1244" s="43"/>
      <c r="BV1244" s="43"/>
      <c r="BW1244" s="43"/>
      <c r="BX1244" s="43"/>
      <c r="BY1244" s="43"/>
      <c r="BZ1244" s="43"/>
      <c r="CA1244" s="43"/>
    </row>
    <row r="1245" spans="16:79" ht="12.75">
      <c r="P1245" s="11"/>
      <c r="AG1245" s="98"/>
      <c r="AM1245" s="7"/>
      <c r="AN1245" s="43"/>
      <c r="BA1245" s="7"/>
      <c r="BB1245" s="7"/>
      <c r="BC1245" s="7"/>
      <c r="BT1245" s="43"/>
      <c r="BU1245" s="43"/>
      <c r="BV1245" s="43"/>
      <c r="BW1245" s="43"/>
      <c r="BX1245" s="43"/>
      <c r="BY1245" s="43"/>
      <c r="BZ1245" s="43"/>
      <c r="CA1245" s="43"/>
    </row>
    <row r="1246" spans="16:79" ht="12.75">
      <c r="P1246" s="11"/>
      <c r="AG1246" s="98"/>
      <c r="AM1246" s="7"/>
      <c r="AN1246" s="43"/>
      <c r="BA1246" s="7"/>
      <c r="BB1246" s="7"/>
      <c r="BC1246" s="7"/>
      <c r="BT1246" s="43"/>
      <c r="BU1246" s="43"/>
      <c r="BV1246" s="43"/>
      <c r="BW1246" s="43"/>
      <c r="BX1246" s="43"/>
      <c r="BY1246" s="43"/>
      <c r="BZ1246" s="43"/>
      <c r="CA1246" s="43"/>
    </row>
    <row r="1247" spans="16:79" ht="12.75">
      <c r="P1247" s="11"/>
      <c r="AG1247" s="98"/>
      <c r="AM1247" s="7"/>
      <c r="AN1247" s="43"/>
      <c r="BA1247" s="7"/>
      <c r="BB1247" s="7"/>
      <c r="BC1247" s="7"/>
      <c r="BT1247" s="43"/>
      <c r="BU1247" s="43"/>
      <c r="BV1247" s="43"/>
      <c r="BW1247" s="43"/>
      <c r="BX1247" s="43"/>
      <c r="BY1247" s="43"/>
      <c r="BZ1247" s="43"/>
      <c r="CA1247" s="43"/>
    </row>
    <row r="1248" spans="16:79" ht="12.75">
      <c r="P1248" s="11"/>
      <c r="AG1248" s="98"/>
      <c r="AM1248" s="7"/>
      <c r="AN1248" s="43"/>
      <c r="BA1248" s="7"/>
      <c r="BB1248" s="7"/>
      <c r="BC1248" s="7"/>
      <c r="BT1248" s="43"/>
      <c r="BU1248" s="43"/>
      <c r="BV1248" s="43"/>
      <c r="BW1248" s="43"/>
      <c r="BX1248" s="43"/>
      <c r="BY1248" s="43"/>
      <c r="BZ1248" s="43"/>
      <c r="CA1248" s="43"/>
    </row>
    <row r="1249" spans="16:79" ht="12.75">
      <c r="P1249" s="11"/>
      <c r="AG1249" s="98"/>
      <c r="AM1249" s="7"/>
      <c r="AN1249" s="43"/>
      <c r="BA1249" s="7"/>
      <c r="BB1249" s="7"/>
      <c r="BC1249" s="7"/>
      <c r="BT1249" s="43"/>
      <c r="BU1249" s="43"/>
      <c r="BV1249" s="43"/>
      <c r="BW1249" s="43"/>
      <c r="BX1249" s="43"/>
      <c r="BY1249" s="43"/>
      <c r="BZ1249" s="43"/>
      <c r="CA1249" s="43"/>
    </row>
    <row r="1250" spans="16:79" ht="12.75">
      <c r="P1250" s="11"/>
      <c r="AG1250" s="98"/>
      <c r="AM1250" s="7"/>
      <c r="AN1250" s="43"/>
      <c r="BA1250" s="7"/>
      <c r="BB1250" s="7"/>
      <c r="BC1250" s="7"/>
      <c r="BT1250" s="43"/>
      <c r="BU1250" s="43"/>
      <c r="BV1250" s="43"/>
      <c r="BW1250" s="43"/>
      <c r="BX1250" s="43"/>
      <c r="BY1250" s="43"/>
      <c r="BZ1250" s="43"/>
      <c r="CA1250" s="43"/>
    </row>
    <row r="1251" spans="16:79" ht="12.75">
      <c r="P1251" s="11"/>
      <c r="AG1251" s="98"/>
      <c r="AM1251" s="7"/>
      <c r="AN1251" s="43"/>
      <c r="BA1251" s="7"/>
      <c r="BB1251" s="7"/>
      <c r="BC1251" s="7"/>
      <c r="BT1251" s="43"/>
      <c r="BU1251" s="43"/>
      <c r="BV1251" s="43"/>
      <c r="BW1251" s="43"/>
      <c r="BX1251" s="43"/>
      <c r="BY1251" s="43"/>
      <c r="BZ1251" s="43"/>
      <c r="CA1251" s="43"/>
    </row>
    <row r="1252" spans="16:79" ht="12.75">
      <c r="P1252" s="11"/>
      <c r="AG1252" s="98"/>
      <c r="AM1252" s="7"/>
      <c r="AN1252" s="43"/>
      <c r="BA1252" s="7"/>
      <c r="BB1252" s="7"/>
      <c r="BC1252" s="7"/>
      <c r="BT1252" s="43"/>
      <c r="BU1252" s="43"/>
      <c r="BV1252" s="43"/>
      <c r="BW1252" s="43"/>
      <c r="BX1252" s="43"/>
      <c r="BY1252" s="43"/>
      <c r="BZ1252" s="43"/>
      <c r="CA1252" s="43"/>
    </row>
    <row r="1253" spans="16:79" ht="12.75">
      <c r="P1253" s="11"/>
      <c r="AG1253" s="98"/>
      <c r="AM1253" s="7"/>
      <c r="AN1253" s="43"/>
      <c r="BA1253" s="7"/>
      <c r="BB1253" s="7"/>
      <c r="BC1253" s="7"/>
      <c r="BT1253" s="43"/>
      <c r="BU1253" s="43"/>
      <c r="BV1253" s="43"/>
      <c r="BW1253" s="43"/>
      <c r="BX1253" s="43"/>
      <c r="BY1253" s="43"/>
      <c r="BZ1253" s="43"/>
      <c r="CA1253" s="43"/>
    </row>
    <row r="1254" spans="16:79" ht="12.75">
      <c r="P1254" s="11"/>
      <c r="AG1254" s="98"/>
      <c r="AM1254" s="7"/>
      <c r="AN1254" s="43"/>
      <c r="BA1254" s="7"/>
      <c r="BB1254" s="7"/>
      <c r="BC1254" s="7"/>
      <c r="BT1254" s="43"/>
      <c r="BU1254" s="43"/>
      <c r="BV1254" s="43"/>
      <c r="BW1254" s="43"/>
      <c r="BX1254" s="43"/>
      <c r="BY1254" s="43"/>
      <c r="BZ1254" s="43"/>
      <c r="CA1254" s="43"/>
    </row>
    <row r="1255" spans="16:79" ht="12.75">
      <c r="P1255" s="11"/>
      <c r="AG1255" s="98"/>
      <c r="AM1255" s="7"/>
      <c r="AN1255" s="43"/>
      <c r="BA1255" s="7"/>
      <c r="BB1255" s="7"/>
      <c r="BC1255" s="7"/>
      <c r="BT1255" s="43"/>
      <c r="BU1255" s="43"/>
      <c r="BV1255" s="43"/>
      <c r="BW1255" s="43"/>
      <c r="BX1255" s="43"/>
      <c r="BY1255" s="43"/>
      <c r="BZ1255" s="43"/>
      <c r="CA1255" s="43"/>
    </row>
    <row r="1256" spans="16:79" ht="12.75">
      <c r="P1256" s="11"/>
      <c r="AG1256" s="98"/>
      <c r="AM1256" s="7"/>
      <c r="AN1256" s="43"/>
      <c r="BA1256" s="7"/>
      <c r="BB1256" s="7"/>
      <c r="BC1256" s="7"/>
      <c r="BT1256" s="43"/>
      <c r="BU1256" s="43"/>
      <c r="BV1256" s="43"/>
      <c r="BW1256" s="43"/>
      <c r="BX1256" s="43"/>
      <c r="BY1256" s="43"/>
      <c r="BZ1256" s="43"/>
      <c r="CA1256" s="43"/>
    </row>
    <row r="1257" spans="16:79" ht="12.75">
      <c r="P1257" s="11"/>
      <c r="AG1257" s="98"/>
      <c r="AM1257" s="7"/>
      <c r="AN1257" s="43"/>
      <c r="BA1257" s="7"/>
      <c r="BB1257" s="7"/>
      <c r="BC1257" s="7"/>
      <c r="BT1257" s="43"/>
      <c r="BU1257" s="43"/>
      <c r="BV1257" s="43"/>
      <c r="BW1257" s="43"/>
      <c r="BX1257" s="43"/>
      <c r="BY1257" s="43"/>
      <c r="BZ1257" s="43"/>
      <c r="CA1257" s="43"/>
    </row>
    <row r="1258" spans="16:79" ht="12.75">
      <c r="P1258" s="11"/>
      <c r="AG1258" s="98"/>
      <c r="AM1258" s="7"/>
      <c r="AN1258" s="43"/>
      <c r="BA1258" s="7"/>
      <c r="BB1258" s="7"/>
      <c r="BC1258" s="7"/>
      <c r="BT1258" s="43"/>
      <c r="BU1258" s="43"/>
      <c r="BV1258" s="43"/>
      <c r="BW1258" s="43"/>
      <c r="BX1258" s="43"/>
      <c r="BY1258" s="43"/>
      <c r="BZ1258" s="43"/>
      <c r="CA1258" s="43"/>
    </row>
    <row r="1259" spans="16:79" ht="12.75">
      <c r="P1259" s="11"/>
      <c r="AG1259" s="98"/>
      <c r="AM1259" s="7"/>
      <c r="AN1259" s="43"/>
      <c r="BA1259" s="7"/>
      <c r="BB1259" s="7"/>
      <c r="BC1259" s="7"/>
      <c r="BT1259" s="43"/>
      <c r="BU1259" s="43"/>
      <c r="BV1259" s="43"/>
      <c r="BW1259" s="43"/>
      <c r="BX1259" s="43"/>
      <c r="BY1259" s="43"/>
      <c r="BZ1259" s="43"/>
      <c r="CA1259" s="43"/>
    </row>
    <row r="1260" spans="16:79" ht="12.75">
      <c r="P1260" s="11"/>
      <c r="AG1260" s="98"/>
      <c r="AM1260" s="7"/>
      <c r="AN1260" s="43"/>
      <c r="BA1260" s="7"/>
      <c r="BB1260" s="7"/>
      <c r="BC1260" s="7"/>
      <c r="BT1260" s="43"/>
      <c r="BU1260" s="43"/>
      <c r="BV1260" s="43"/>
      <c r="BW1260" s="43"/>
      <c r="BX1260" s="43"/>
      <c r="BY1260" s="43"/>
      <c r="BZ1260" s="43"/>
      <c r="CA1260" s="43"/>
    </row>
    <row r="1261" spans="16:79" ht="12.75">
      <c r="P1261" s="11"/>
      <c r="AG1261" s="98"/>
      <c r="AM1261" s="7"/>
      <c r="AN1261" s="43"/>
      <c r="BA1261" s="7"/>
      <c r="BB1261" s="7"/>
      <c r="BC1261" s="7"/>
      <c r="BT1261" s="43"/>
      <c r="BU1261" s="43"/>
      <c r="BV1261" s="43"/>
      <c r="BW1261" s="43"/>
      <c r="BX1261" s="43"/>
      <c r="BY1261" s="43"/>
      <c r="BZ1261" s="43"/>
      <c r="CA1261" s="43"/>
    </row>
    <row r="1262" spans="16:79" ht="12.75">
      <c r="P1262" s="11"/>
      <c r="AG1262" s="98"/>
      <c r="AM1262" s="7"/>
      <c r="AN1262" s="43"/>
      <c r="BA1262" s="7"/>
      <c r="BB1262" s="7"/>
      <c r="BC1262" s="7"/>
      <c r="BT1262" s="43"/>
      <c r="BU1262" s="43"/>
      <c r="BV1262" s="43"/>
      <c r="BW1262" s="43"/>
      <c r="BX1262" s="43"/>
      <c r="BY1262" s="43"/>
      <c r="BZ1262" s="43"/>
      <c r="CA1262" s="43"/>
    </row>
    <row r="1263" spans="16:79" ht="12.75">
      <c r="P1263" s="11"/>
      <c r="AG1263" s="98"/>
      <c r="AM1263" s="7"/>
      <c r="AN1263" s="43"/>
      <c r="BA1263" s="7"/>
      <c r="BB1263" s="7"/>
      <c r="BC1263" s="7"/>
      <c r="BT1263" s="43"/>
      <c r="BU1263" s="43"/>
      <c r="BV1263" s="43"/>
      <c r="BW1263" s="43"/>
      <c r="BX1263" s="43"/>
      <c r="BY1263" s="43"/>
      <c r="BZ1263" s="43"/>
      <c r="CA1263" s="43"/>
    </row>
    <row r="1264" spans="16:79" ht="12.75">
      <c r="P1264" s="11"/>
      <c r="AG1264" s="98"/>
      <c r="AM1264" s="7"/>
      <c r="AN1264" s="43"/>
      <c r="BA1264" s="7"/>
      <c r="BB1264" s="7"/>
      <c r="BC1264" s="7"/>
      <c r="BT1264" s="43"/>
      <c r="BU1264" s="43"/>
      <c r="BV1264" s="43"/>
      <c r="BW1264" s="43"/>
      <c r="BX1264" s="43"/>
      <c r="BY1264" s="43"/>
      <c r="BZ1264" s="43"/>
      <c r="CA1264" s="43"/>
    </row>
    <row r="1265" spans="16:79" ht="12.75">
      <c r="P1265" s="11"/>
      <c r="AG1265" s="98"/>
      <c r="AM1265" s="7"/>
      <c r="AN1265" s="43"/>
      <c r="BA1265" s="7"/>
      <c r="BB1265" s="7"/>
      <c r="BC1265" s="7"/>
      <c r="BT1265" s="43"/>
      <c r="BU1265" s="43"/>
      <c r="BV1265" s="43"/>
      <c r="BW1265" s="43"/>
      <c r="BX1265" s="43"/>
      <c r="BY1265" s="43"/>
      <c r="BZ1265" s="43"/>
      <c r="CA1265" s="43"/>
    </row>
    <row r="1266" spans="16:79" ht="12.75">
      <c r="P1266" s="11"/>
      <c r="AG1266" s="98"/>
      <c r="AM1266" s="7"/>
      <c r="AN1266" s="43"/>
      <c r="BA1266" s="7"/>
      <c r="BB1266" s="7"/>
      <c r="BC1266" s="7"/>
      <c r="BT1266" s="43"/>
      <c r="BU1266" s="43"/>
      <c r="BV1266" s="43"/>
      <c r="BW1266" s="43"/>
      <c r="BX1266" s="43"/>
      <c r="BY1266" s="43"/>
      <c r="BZ1266" s="43"/>
      <c r="CA1266" s="43"/>
    </row>
    <row r="1267" spans="16:79" ht="12.75">
      <c r="P1267" s="11"/>
      <c r="AG1267" s="98"/>
      <c r="AM1267" s="7"/>
      <c r="AN1267" s="43"/>
      <c r="BA1267" s="7"/>
      <c r="BB1267" s="7"/>
      <c r="BC1267" s="7"/>
      <c r="BT1267" s="43"/>
      <c r="BU1267" s="43"/>
      <c r="BV1267" s="43"/>
      <c r="BW1267" s="43"/>
      <c r="BX1267" s="43"/>
      <c r="BY1267" s="43"/>
      <c r="BZ1267" s="43"/>
      <c r="CA1267" s="43"/>
    </row>
    <row r="1268" spans="16:79" ht="12.75">
      <c r="P1268" s="11"/>
      <c r="AG1268" s="98"/>
      <c r="AM1268" s="7"/>
      <c r="AN1268" s="43"/>
      <c r="BA1268" s="7"/>
      <c r="BB1268" s="7"/>
      <c r="BC1268" s="7"/>
      <c r="BT1268" s="43"/>
      <c r="BU1268" s="43"/>
      <c r="BV1268" s="43"/>
      <c r="BW1268" s="43"/>
      <c r="BX1268" s="43"/>
      <c r="BY1268" s="43"/>
      <c r="BZ1268" s="43"/>
      <c r="CA1268" s="43"/>
    </row>
    <row r="1269" spans="16:79" ht="12.75">
      <c r="P1269" s="11"/>
      <c r="AG1269" s="98"/>
      <c r="AM1269" s="7"/>
      <c r="AN1269" s="43"/>
      <c r="BA1269" s="7"/>
      <c r="BB1269" s="7"/>
      <c r="BC1269" s="7"/>
      <c r="BT1269" s="43"/>
      <c r="BU1269" s="43"/>
      <c r="BV1269" s="43"/>
      <c r="BW1269" s="43"/>
      <c r="BX1269" s="43"/>
      <c r="BY1269" s="43"/>
      <c r="BZ1269" s="43"/>
      <c r="CA1269" s="43"/>
    </row>
    <row r="1270" spans="16:79" ht="12.75">
      <c r="P1270" s="11"/>
      <c r="AG1270" s="98"/>
      <c r="AM1270" s="7"/>
      <c r="AN1270" s="43"/>
      <c r="BA1270" s="7"/>
      <c r="BB1270" s="7"/>
      <c r="BC1270" s="7"/>
      <c r="BT1270" s="43"/>
      <c r="BU1270" s="43"/>
      <c r="BV1270" s="43"/>
      <c r="BW1270" s="43"/>
      <c r="BX1270" s="43"/>
      <c r="BY1270" s="43"/>
      <c r="BZ1270" s="43"/>
      <c r="CA1270" s="43"/>
    </row>
    <row r="1271" spans="16:79" ht="12.75">
      <c r="P1271" s="11"/>
      <c r="AG1271" s="98"/>
      <c r="AM1271" s="7"/>
      <c r="AN1271" s="43"/>
      <c r="BA1271" s="7"/>
      <c r="BB1271" s="7"/>
      <c r="BC1271" s="7"/>
      <c r="BT1271" s="43"/>
      <c r="BU1271" s="43"/>
      <c r="BV1271" s="43"/>
      <c r="BW1271" s="43"/>
      <c r="BX1271" s="43"/>
      <c r="BY1271" s="43"/>
      <c r="BZ1271" s="43"/>
      <c r="CA1271" s="43"/>
    </row>
    <row r="1272" spans="16:79" ht="12.75">
      <c r="P1272" s="11"/>
      <c r="AG1272" s="98"/>
      <c r="AM1272" s="7"/>
      <c r="AN1272" s="43"/>
      <c r="BA1272" s="7"/>
      <c r="BB1272" s="7"/>
      <c r="BC1272" s="7"/>
      <c r="BT1272" s="43"/>
      <c r="BU1272" s="43"/>
      <c r="BV1272" s="43"/>
      <c r="BW1272" s="43"/>
      <c r="BX1272" s="43"/>
      <c r="BY1272" s="43"/>
      <c r="BZ1272" s="43"/>
      <c r="CA1272" s="43"/>
    </row>
    <row r="1273" spans="16:79" ht="12.75">
      <c r="P1273" s="11"/>
      <c r="AG1273" s="98"/>
      <c r="AM1273" s="7"/>
      <c r="AN1273" s="43"/>
      <c r="BA1273" s="7"/>
      <c r="BB1273" s="7"/>
      <c r="BC1273" s="7"/>
      <c r="BT1273" s="43"/>
      <c r="BU1273" s="43"/>
      <c r="BV1273" s="43"/>
      <c r="BW1273" s="43"/>
      <c r="BX1273" s="43"/>
      <c r="BY1273" s="43"/>
      <c r="BZ1273" s="43"/>
      <c r="CA1273" s="43"/>
    </row>
    <row r="1274" spans="16:79" ht="12.75">
      <c r="P1274" s="11"/>
      <c r="AG1274" s="98"/>
      <c r="AM1274" s="7"/>
      <c r="AN1274" s="43"/>
      <c r="BA1274" s="7"/>
      <c r="BB1274" s="7"/>
      <c r="BC1274" s="7"/>
      <c r="BT1274" s="43"/>
      <c r="BU1274" s="43"/>
      <c r="BV1274" s="43"/>
      <c r="BW1274" s="43"/>
      <c r="BX1274" s="43"/>
      <c r="BY1274" s="43"/>
      <c r="BZ1274" s="43"/>
      <c r="CA1274" s="43"/>
    </row>
    <row r="1275" spans="16:79" ht="12.75">
      <c r="P1275" s="11"/>
      <c r="AG1275" s="98"/>
      <c r="AM1275" s="7"/>
      <c r="AN1275" s="43"/>
      <c r="BA1275" s="7"/>
      <c r="BB1275" s="7"/>
      <c r="BC1275" s="7"/>
      <c r="BT1275" s="43"/>
      <c r="BU1275" s="43"/>
      <c r="BV1275" s="43"/>
      <c r="BW1275" s="43"/>
      <c r="BX1275" s="43"/>
      <c r="BY1275" s="43"/>
      <c r="BZ1275" s="43"/>
      <c r="CA1275" s="43"/>
    </row>
    <row r="1276" spans="16:79" ht="12.75">
      <c r="P1276" s="11"/>
      <c r="AG1276" s="98"/>
      <c r="AM1276" s="7"/>
      <c r="AN1276" s="43"/>
      <c r="BA1276" s="7"/>
      <c r="BB1276" s="7"/>
      <c r="BC1276" s="7"/>
      <c r="BT1276" s="43"/>
      <c r="BU1276" s="43"/>
      <c r="BV1276" s="43"/>
      <c r="BW1276" s="43"/>
      <c r="BX1276" s="43"/>
      <c r="BY1276" s="43"/>
      <c r="BZ1276" s="43"/>
      <c r="CA1276" s="43"/>
    </row>
    <row r="1277" spans="16:79" ht="12.75">
      <c r="P1277" s="11"/>
      <c r="AG1277" s="98"/>
      <c r="AM1277" s="7"/>
      <c r="AN1277" s="43"/>
      <c r="BA1277" s="7"/>
      <c r="BB1277" s="7"/>
      <c r="BC1277" s="7"/>
      <c r="BT1277" s="43"/>
      <c r="BU1277" s="43"/>
      <c r="BV1277" s="43"/>
      <c r="BW1277" s="43"/>
      <c r="BX1277" s="43"/>
      <c r="BY1277" s="43"/>
      <c r="BZ1277" s="43"/>
      <c r="CA1277" s="43"/>
    </row>
    <row r="1278" spans="16:79" ht="12.75">
      <c r="P1278" s="11"/>
      <c r="AG1278" s="98"/>
      <c r="AM1278" s="7"/>
      <c r="AN1278" s="43"/>
      <c r="BA1278" s="7"/>
      <c r="BB1278" s="7"/>
      <c r="BC1278" s="7"/>
      <c r="BT1278" s="43"/>
      <c r="BU1278" s="43"/>
      <c r="BV1278" s="43"/>
      <c r="BW1278" s="43"/>
      <c r="BX1278" s="43"/>
      <c r="BY1278" s="43"/>
      <c r="BZ1278" s="43"/>
      <c r="CA1278" s="43"/>
    </row>
    <row r="1279" spans="16:79" ht="12.75">
      <c r="P1279" s="11"/>
      <c r="AG1279" s="98"/>
      <c r="AM1279" s="7"/>
      <c r="AN1279" s="43"/>
      <c r="BA1279" s="7"/>
      <c r="BB1279" s="7"/>
      <c r="BC1279" s="7"/>
      <c r="BT1279" s="43"/>
      <c r="BU1279" s="43"/>
      <c r="BV1279" s="43"/>
      <c r="BW1279" s="43"/>
      <c r="BX1279" s="43"/>
      <c r="BY1279" s="43"/>
      <c r="BZ1279" s="43"/>
      <c r="CA1279" s="43"/>
    </row>
    <row r="1280" spans="16:79" ht="12.75">
      <c r="P1280" s="11"/>
      <c r="AG1280" s="98"/>
      <c r="AM1280" s="7"/>
      <c r="AN1280" s="43"/>
      <c r="BA1280" s="7"/>
      <c r="BB1280" s="7"/>
      <c r="BC1280" s="7"/>
      <c r="BT1280" s="43"/>
      <c r="BU1280" s="43"/>
      <c r="BV1280" s="43"/>
      <c r="BW1280" s="43"/>
      <c r="BX1280" s="43"/>
      <c r="BY1280" s="43"/>
      <c r="BZ1280" s="43"/>
      <c r="CA1280" s="43"/>
    </row>
    <row r="1281" spans="16:79" ht="12.75">
      <c r="P1281" s="11"/>
      <c r="AG1281" s="98"/>
      <c r="AM1281" s="7"/>
      <c r="AN1281" s="43"/>
      <c r="BA1281" s="7"/>
      <c r="BB1281" s="7"/>
      <c r="BC1281" s="7"/>
      <c r="BT1281" s="43"/>
      <c r="BU1281" s="43"/>
      <c r="BV1281" s="43"/>
      <c r="BW1281" s="43"/>
      <c r="BX1281" s="43"/>
      <c r="BY1281" s="43"/>
      <c r="BZ1281" s="43"/>
      <c r="CA1281" s="43"/>
    </row>
    <row r="1282" spans="16:79" ht="12.75">
      <c r="P1282" s="11"/>
      <c r="AG1282" s="98"/>
      <c r="AM1282" s="7"/>
      <c r="AN1282" s="43"/>
      <c r="BA1282" s="7"/>
      <c r="BB1282" s="7"/>
      <c r="BC1282" s="7"/>
      <c r="BT1282" s="43"/>
      <c r="BU1282" s="43"/>
      <c r="BV1282" s="43"/>
      <c r="BW1282" s="43"/>
      <c r="BX1282" s="43"/>
      <c r="BY1282" s="43"/>
      <c r="BZ1282" s="43"/>
      <c r="CA1282" s="43"/>
    </row>
    <row r="1283" spans="16:79" ht="12.75">
      <c r="P1283" s="11"/>
      <c r="AG1283" s="98"/>
      <c r="AM1283" s="7"/>
      <c r="AN1283" s="43"/>
      <c r="BA1283" s="7"/>
      <c r="BB1283" s="7"/>
      <c r="BC1283" s="7"/>
      <c r="BT1283" s="43"/>
      <c r="BU1283" s="43"/>
      <c r="BV1283" s="43"/>
      <c r="BW1283" s="43"/>
      <c r="BX1283" s="43"/>
      <c r="BY1283" s="43"/>
      <c r="BZ1283" s="43"/>
      <c r="CA1283" s="43"/>
    </row>
    <row r="1284" spans="16:79" ht="12.75">
      <c r="P1284" s="11"/>
      <c r="AG1284" s="98"/>
      <c r="AM1284" s="7"/>
      <c r="AN1284" s="43"/>
      <c r="BA1284" s="7"/>
      <c r="BB1284" s="7"/>
      <c r="BC1284" s="7"/>
      <c r="BT1284" s="43"/>
      <c r="BU1284" s="43"/>
      <c r="BV1284" s="43"/>
      <c r="BW1284" s="43"/>
      <c r="BX1284" s="43"/>
      <c r="BY1284" s="43"/>
      <c r="BZ1284" s="43"/>
      <c r="CA1284" s="43"/>
    </row>
    <row r="1285" spans="16:79" ht="12.75">
      <c r="P1285" s="11"/>
      <c r="AG1285" s="98"/>
      <c r="AM1285" s="7"/>
      <c r="AN1285" s="43"/>
      <c r="BA1285" s="7"/>
      <c r="BB1285" s="7"/>
      <c r="BC1285" s="7"/>
      <c r="BT1285" s="43"/>
      <c r="BU1285" s="43"/>
      <c r="BV1285" s="43"/>
      <c r="BW1285" s="43"/>
      <c r="BX1285" s="43"/>
      <c r="BY1285" s="43"/>
      <c r="BZ1285" s="43"/>
      <c r="CA1285" s="43"/>
    </row>
    <row r="1286" spans="16:79" ht="12.75">
      <c r="P1286" s="11"/>
      <c r="AG1286" s="98"/>
      <c r="AM1286" s="7"/>
      <c r="AN1286" s="43"/>
      <c r="BA1286" s="7"/>
      <c r="BB1286" s="7"/>
      <c r="BC1286" s="7"/>
      <c r="BT1286" s="43"/>
      <c r="BU1286" s="43"/>
      <c r="BV1286" s="43"/>
      <c r="BW1286" s="43"/>
      <c r="BX1286" s="43"/>
      <c r="BY1286" s="43"/>
      <c r="BZ1286" s="43"/>
      <c r="CA1286" s="43"/>
    </row>
    <row r="1287" spans="16:79" ht="12.75">
      <c r="P1287" s="11"/>
      <c r="AG1287" s="98"/>
      <c r="AM1287" s="7"/>
      <c r="AN1287" s="43"/>
      <c r="BA1287" s="7"/>
      <c r="BB1287" s="7"/>
      <c r="BC1287" s="7"/>
      <c r="BT1287" s="43"/>
      <c r="BU1287" s="43"/>
      <c r="BV1287" s="43"/>
      <c r="BW1287" s="43"/>
      <c r="BX1287" s="43"/>
      <c r="BY1287" s="43"/>
      <c r="BZ1287" s="43"/>
      <c r="CA1287" s="43"/>
    </row>
    <row r="1288" spans="16:79" ht="12.75">
      <c r="P1288" s="11"/>
      <c r="AG1288" s="98"/>
      <c r="AM1288" s="7"/>
      <c r="AN1288" s="43"/>
      <c r="BA1288" s="7"/>
      <c r="BB1288" s="7"/>
      <c r="BC1288" s="7"/>
      <c r="BT1288" s="43"/>
      <c r="BU1288" s="43"/>
      <c r="BV1288" s="43"/>
      <c r="BW1288" s="43"/>
      <c r="BX1288" s="43"/>
      <c r="BY1288" s="43"/>
      <c r="BZ1288" s="43"/>
      <c r="CA1288" s="43"/>
    </row>
    <row r="1289" spans="16:79" ht="12.75">
      <c r="P1289" s="11"/>
      <c r="AG1289" s="98"/>
      <c r="AM1289" s="7"/>
      <c r="AN1289" s="43"/>
      <c r="BA1289" s="7"/>
      <c r="BB1289" s="7"/>
      <c r="BC1289" s="7"/>
      <c r="BT1289" s="43"/>
      <c r="BU1289" s="43"/>
      <c r="BV1289" s="43"/>
      <c r="BW1289" s="43"/>
      <c r="BX1289" s="43"/>
      <c r="BY1289" s="43"/>
      <c r="BZ1289" s="43"/>
      <c r="CA1289" s="43"/>
    </row>
    <row r="1290" spans="16:79" ht="12.75">
      <c r="P1290" s="11"/>
      <c r="AG1290" s="98"/>
      <c r="AM1290" s="7"/>
      <c r="AN1290" s="43"/>
      <c r="BA1290" s="7"/>
      <c r="BB1290" s="7"/>
      <c r="BC1290" s="7"/>
      <c r="BT1290" s="43"/>
      <c r="BU1290" s="43"/>
      <c r="BV1290" s="43"/>
      <c r="BW1290" s="43"/>
      <c r="BX1290" s="43"/>
      <c r="BY1290" s="43"/>
      <c r="BZ1290" s="43"/>
      <c r="CA1290" s="43"/>
    </row>
    <row r="1291" spans="16:79" ht="12.75">
      <c r="P1291" s="11"/>
      <c r="AG1291" s="98"/>
      <c r="AM1291" s="7"/>
      <c r="AN1291" s="43"/>
      <c r="BA1291" s="7"/>
      <c r="BB1291" s="7"/>
      <c r="BC1291" s="7"/>
      <c r="BT1291" s="43"/>
      <c r="BU1291" s="43"/>
      <c r="BV1291" s="43"/>
      <c r="BW1291" s="43"/>
      <c r="BX1291" s="43"/>
      <c r="BY1291" s="43"/>
      <c r="BZ1291" s="43"/>
      <c r="CA1291" s="43"/>
    </row>
    <row r="1292" spans="16:79" ht="12.75">
      <c r="P1292" s="11"/>
      <c r="AG1292" s="98"/>
      <c r="AM1292" s="7"/>
      <c r="AN1292" s="43"/>
      <c r="BA1292" s="7"/>
      <c r="BB1292" s="7"/>
      <c r="BC1292" s="7"/>
      <c r="BT1292" s="43"/>
      <c r="BU1292" s="43"/>
      <c r="BV1292" s="43"/>
      <c r="BW1292" s="43"/>
      <c r="BX1292" s="43"/>
      <c r="BY1292" s="43"/>
      <c r="BZ1292" s="43"/>
      <c r="CA1292" s="43"/>
    </row>
    <row r="1293" spans="16:79" ht="12.75">
      <c r="P1293" s="11"/>
      <c r="AG1293" s="98"/>
      <c r="AM1293" s="7"/>
      <c r="AN1293" s="43"/>
      <c r="BA1293" s="7"/>
      <c r="BB1293" s="7"/>
      <c r="BC1293" s="7"/>
      <c r="BT1293" s="43"/>
      <c r="BU1293" s="43"/>
      <c r="BV1293" s="43"/>
      <c r="BW1293" s="43"/>
      <c r="BX1293" s="43"/>
      <c r="BY1293" s="43"/>
      <c r="BZ1293" s="43"/>
      <c r="CA1293" s="43"/>
    </row>
    <row r="1294" spans="16:79" ht="12.75">
      <c r="P1294" s="11"/>
      <c r="AG1294" s="98"/>
      <c r="AM1294" s="7"/>
      <c r="AN1294" s="43"/>
      <c r="BA1294" s="7"/>
      <c r="BB1294" s="7"/>
      <c r="BC1294" s="7"/>
      <c r="BT1294" s="43"/>
      <c r="BU1294" s="43"/>
      <c r="BV1294" s="43"/>
      <c r="BW1294" s="43"/>
      <c r="BX1294" s="43"/>
      <c r="BY1294" s="43"/>
      <c r="BZ1294" s="43"/>
      <c r="CA1294" s="43"/>
    </row>
    <row r="1295" spans="16:79" ht="12.75">
      <c r="P1295" s="11"/>
      <c r="AG1295" s="98"/>
      <c r="AM1295" s="7"/>
      <c r="AN1295" s="43"/>
      <c r="BA1295" s="7"/>
      <c r="BB1295" s="7"/>
      <c r="BC1295" s="7"/>
      <c r="BT1295" s="43"/>
      <c r="BU1295" s="43"/>
      <c r="BV1295" s="43"/>
      <c r="BW1295" s="43"/>
      <c r="BX1295" s="43"/>
      <c r="BY1295" s="43"/>
      <c r="BZ1295" s="43"/>
      <c r="CA1295" s="43"/>
    </row>
    <row r="1296" spans="16:79" ht="12.75">
      <c r="P1296" s="11"/>
      <c r="AG1296" s="98"/>
      <c r="AM1296" s="7"/>
      <c r="AN1296" s="43"/>
      <c r="BA1296" s="7"/>
      <c r="BB1296" s="7"/>
      <c r="BC1296" s="7"/>
      <c r="BT1296" s="43"/>
      <c r="BU1296" s="43"/>
      <c r="BV1296" s="43"/>
      <c r="BW1296" s="43"/>
      <c r="BX1296" s="43"/>
      <c r="BY1296" s="43"/>
      <c r="BZ1296" s="43"/>
      <c r="CA1296" s="43"/>
    </row>
    <row r="1297" spans="16:79" ht="12.75">
      <c r="P1297" s="11"/>
      <c r="AG1297" s="98"/>
      <c r="AM1297" s="7"/>
      <c r="AN1297" s="43"/>
      <c r="BA1297" s="7"/>
      <c r="BB1297" s="7"/>
      <c r="BC1297" s="7"/>
      <c r="BT1297" s="43"/>
      <c r="BU1297" s="43"/>
      <c r="BV1297" s="43"/>
      <c r="BW1297" s="43"/>
      <c r="BX1297" s="43"/>
      <c r="BY1297" s="43"/>
      <c r="BZ1297" s="43"/>
      <c r="CA1297" s="43"/>
    </row>
    <row r="1298" spans="16:79" ht="12.75">
      <c r="P1298" s="11"/>
      <c r="AG1298" s="98"/>
      <c r="AM1298" s="7"/>
      <c r="AN1298" s="43"/>
      <c r="BA1298" s="7"/>
      <c r="BB1298" s="7"/>
      <c r="BC1298" s="7"/>
      <c r="BT1298" s="43"/>
      <c r="BU1298" s="43"/>
      <c r="BV1298" s="43"/>
      <c r="BW1298" s="43"/>
      <c r="BX1298" s="43"/>
      <c r="BY1298" s="43"/>
      <c r="BZ1298" s="43"/>
      <c r="CA1298" s="43"/>
    </row>
    <row r="1299" spans="16:79" ht="12.75">
      <c r="P1299" s="11"/>
      <c r="AG1299" s="98"/>
      <c r="AM1299" s="7"/>
      <c r="AN1299" s="43"/>
      <c r="BA1299" s="7"/>
      <c r="BB1299" s="7"/>
      <c r="BC1299" s="7"/>
      <c r="BT1299" s="43"/>
      <c r="BU1299" s="43"/>
      <c r="BV1299" s="43"/>
      <c r="BW1299" s="43"/>
      <c r="BX1299" s="43"/>
      <c r="BY1299" s="43"/>
      <c r="BZ1299" s="43"/>
      <c r="CA1299" s="43"/>
    </row>
    <row r="1300" spans="16:79" ht="12.75">
      <c r="P1300" s="11"/>
      <c r="AG1300" s="98"/>
      <c r="AM1300" s="7"/>
      <c r="AN1300" s="43"/>
      <c r="BA1300" s="7"/>
      <c r="BB1300" s="7"/>
      <c r="BC1300" s="7"/>
      <c r="BT1300" s="43"/>
      <c r="BU1300" s="43"/>
      <c r="BV1300" s="43"/>
      <c r="BW1300" s="43"/>
      <c r="BX1300" s="43"/>
      <c r="BY1300" s="43"/>
      <c r="BZ1300" s="43"/>
      <c r="CA1300" s="43"/>
    </row>
    <row r="1301" spans="16:79" ht="12.75">
      <c r="P1301" s="11"/>
      <c r="AG1301" s="98"/>
      <c r="AM1301" s="7"/>
      <c r="AN1301" s="43"/>
      <c r="BA1301" s="7"/>
      <c r="BB1301" s="7"/>
      <c r="BC1301" s="7"/>
      <c r="BT1301" s="43"/>
      <c r="BU1301" s="43"/>
      <c r="BV1301" s="43"/>
      <c r="BW1301" s="43"/>
      <c r="BX1301" s="43"/>
      <c r="BY1301" s="43"/>
      <c r="BZ1301" s="43"/>
      <c r="CA1301" s="43"/>
    </row>
    <row r="1302" spans="16:79" ht="12.75">
      <c r="P1302" s="11"/>
      <c r="AG1302" s="98"/>
      <c r="AM1302" s="7"/>
      <c r="AN1302" s="43"/>
      <c r="BA1302" s="7"/>
      <c r="BB1302" s="7"/>
      <c r="BC1302" s="7"/>
      <c r="BT1302" s="43"/>
      <c r="BU1302" s="43"/>
      <c r="BV1302" s="43"/>
      <c r="BW1302" s="43"/>
      <c r="BX1302" s="43"/>
      <c r="BY1302" s="43"/>
      <c r="BZ1302" s="43"/>
      <c r="CA1302" s="43"/>
    </row>
    <row r="1303" spans="16:79" ht="12.75">
      <c r="P1303" s="11"/>
      <c r="AG1303" s="98"/>
      <c r="AM1303" s="7"/>
      <c r="AN1303" s="43"/>
      <c r="BA1303" s="7"/>
      <c r="BB1303" s="7"/>
      <c r="BC1303" s="7"/>
      <c r="BT1303" s="43"/>
      <c r="BU1303" s="43"/>
      <c r="BV1303" s="43"/>
      <c r="BW1303" s="43"/>
      <c r="BX1303" s="43"/>
      <c r="BY1303" s="43"/>
      <c r="BZ1303" s="43"/>
      <c r="CA1303" s="43"/>
    </row>
    <row r="1304" spans="16:79" ht="12.75">
      <c r="P1304" s="11"/>
      <c r="AG1304" s="98"/>
      <c r="AM1304" s="7"/>
      <c r="AN1304" s="43"/>
      <c r="BA1304" s="7"/>
      <c r="BB1304" s="7"/>
      <c r="BC1304" s="7"/>
      <c r="BT1304" s="43"/>
      <c r="BU1304" s="43"/>
      <c r="BV1304" s="43"/>
      <c r="BW1304" s="43"/>
      <c r="BX1304" s="43"/>
      <c r="BY1304" s="43"/>
      <c r="BZ1304" s="43"/>
      <c r="CA1304" s="43"/>
    </row>
    <row r="1305" spans="16:79" ht="12.75">
      <c r="P1305" s="11"/>
      <c r="AG1305" s="98"/>
      <c r="AM1305" s="7"/>
      <c r="AN1305" s="43"/>
      <c r="BA1305" s="7"/>
      <c r="BB1305" s="7"/>
      <c r="BC1305" s="7"/>
      <c r="BT1305" s="43"/>
      <c r="BU1305" s="43"/>
      <c r="BV1305" s="43"/>
      <c r="BW1305" s="43"/>
      <c r="BX1305" s="43"/>
      <c r="BY1305" s="43"/>
      <c r="BZ1305" s="43"/>
      <c r="CA1305" s="43"/>
    </row>
    <row r="1306" spans="16:79" ht="12.75">
      <c r="P1306" s="11"/>
      <c r="AG1306" s="98"/>
      <c r="AM1306" s="7"/>
      <c r="AN1306" s="43"/>
      <c r="BA1306" s="7"/>
      <c r="BB1306" s="7"/>
      <c r="BC1306" s="7"/>
      <c r="BT1306" s="43"/>
      <c r="BU1306" s="43"/>
      <c r="BV1306" s="43"/>
      <c r="BW1306" s="43"/>
      <c r="BX1306" s="43"/>
      <c r="BY1306" s="43"/>
      <c r="BZ1306" s="43"/>
      <c r="CA1306" s="43"/>
    </row>
    <row r="1307" spans="16:79" ht="12.75">
      <c r="P1307" s="11"/>
      <c r="AG1307" s="98"/>
      <c r="AM1307" s="7"/>
      <c r="AN1307" s="43"/>
      <c r="BA1307" s="7"/>
      <c r="BB1307" s="7"/>
      <c r="BC1307" s="7"/>
      <c r="BT1307" s="43"/>
      <c r="BU1307" s="43"/>
      <c r="BV1307" s="43"/>
      <c r="BW1307" s="43"/>
      <c r="BX1307" s="43"/>
      <c r="BY1307" s="43"/>
      <c r="BZ1307" s="43"/>
      <c r="CA1307" s="43"/>
    </row>
    <row r="1308" spans="16:79" ht="12.75">
      <c r="P1308" s="11"/>
      <c r="AG1308" s="98"/>
      <c r="AM1308" s="7"/>
      <c r="AN1308" s="43"/>
      <c r="BA1308" s="7"/>
      <c r="BB1308" s="7"/>
      <c r="BC1308" s="7"/>
      <c r="BT1308" s="43"/>
      <c r="BU1308" s="43"/>
      <c r="BV1308" s="43"/>
      <c r="BW1308" s="43"/>
      <c r="BX1308" s="43"/>
      <c r="BY1308" s="43"/>
      <c r="BZ1308" s="43"/>
      <c r="CA1308" s="43"/>
    </row>
    <row r="1309" spans="16:79" ht="12.75">
      <c r="P1309" s="11"/>
      <c r="AG1309" s="98"/>
      <c r="AM1309" s="7"/>
      <c r="AN1309" s="43"/>
      <c r="BA1309" s="7"/>
      <c r="BB1309" s="7"/>
      <c r="BC1309" s="7"/>
      <c r="BT1309" s="43"/>
      <c r="BU1309" s="43"/>
      <c r="BV1309" s="43"/>
      <c r="BW1309" s="43"/>
      <c r="BX1309" s="43"/>
      <c r="BY1309" s="43"/>
      <c r="BZ1309" s="43"/>
      <c r="CA1309" s="43"/>
    </row>
    <row r="1310" spans="16:79" ht="12.75">
      <c r="P1310" s="11"/>
      <c r="AG1310" s="98"/>
      <c r="AM1310" s="7"/>
      <c r="AN1310" s="43"/>
      <c r="BA1310" s="7"/>
      <c r="BB1310" s="7"/>
      <c r="BC1310" s="7"/>
      <c r="BT1310" s="43"/>
      <c r="BU1310" s="43"/>
      <c r="BV1310" s="43"/>
      <c r="BW1310" s="43"/>
      <c r="BX1310" s="43"/>
      <c r="BY1310" s="43"/>
      <c r="BZ1310" s="43"/>
      <c r="CA1310" s="43"/>
    </row>
    <row r="1311" spans="16:79" ht="12.75">
      <c r="P1311" s="11"/>
      <c r="AG1311" s="98"/>
      <c r="AM1311" s="7"/>
      <c r="AN1311" s="43"/>
      <c r="BA1311" s="7"/>
      <c r="BB1311" s="7"/>
      <c r="BC1311" s="7"/>
      <c r="BT1311" s="43"/>
      <c r="BU1311" s="43"/>
      <c r="BV1311" s="43"/>
      <c r="BW1311" s="43"/>
      <c r="BX1311" s="43"/>
      <c r="BY1311" s="43"/>
      <c r="BZ1311" s="43"/>
      <c r="CA1311" s="43"/>
    </row>
    <row r="1312" spans="16:79" ht="12.75">
      <c r="P1312" s="11"/>
      <c r="AG1312" s="98"/>
      <c r="AM1312" s="7"/>
      <c r="AN1312" s="43"/>
      <c r="BA1312" s="7"/>
      <c r="BB1312" s="7"/>
      <c r="BC1312" s="7"/>
      <c r="BT1312" s="43"/>
      <c r="BU1312" s="43"/>
      <c r="BV1312" s="43"/>
      <c r="BW1312" s="43"/>
      <c r="BX1312" s="43"/>
      <c r="BY1312" s="43"/>
      <c r="BZ1312" s="43"/>
      <c r="CA1312" s="43"/>
    </row>
    <row r="1313" spans="16:79" ht="12.75">
      <c r="P1313" s="11"/>
      <c r="AG1313" s="98"/>
      <c r="AM1313" s="7"/>
      <c r="AN1313" s="43"/>
      <c r="BA1313" s="7"/>
      <c r="BB1313" s="7"/>
      <c r="BC1313" s="7"/>
      <c r="BT1313" s="43"/>
      <c r="BU1313" s="43"/>
      <c r="BV1313" s="43"/>
      <c r="BW1313" s="43"/>
      <c r="BX1313" s="43"/>
      <c r="BY1313" s="43"/>
      <c r="BZ1313" s="43"/>
      <c r="CA1313" s="43"/>
    </row>
    <row r="1314" spans="16:79" ht="12.75">
      <c r="P1314" s="11"/>
      <c r="AG1314" s="98"/>
      <c r="AM1314" s="7"/>
      <c r="AN1314" s="43"/>
      <c r="BA1314" s="7"/>
      <c r="BB1314" s="7"/>
      <c r="BC1314" s="7"/>
      <c r="BT1314" s="43"/>
      <c r="BU1314" s="43"/>
      <c r="BV1314" s="43"/>
      <c r="BW1314" s="43"/>
      <c r="BX1314" s="43"/>
      <c r="BY1314" s="43"/>
      <c r="BZ1314" s="43"/>
      <c r="CA1314" s="43"/>
    </row>
    <row r="1315" spans="16:79" ht="12.75">
      <c r="P1315" s="11"/>
      <c r="AG1315" s="98"/>
      <c r="AM1315" s="7"/>
      <c r="AN1315" s="43"/>
      <c r="BA1315" s="7"/>
      <c r="BB1315" s="7"/>
      <c r="BC1315" s="7"/>
      <c r="BT1315" s="43"/>
      <c r="BU1315" s="43"/>
      <c r="BV1315" s="43"/>
      <c r="BW1315" s="43"/>
      <c r="BX1315" s="43"/>
      <c r="BY1315" s="43"/>
      <c r="BZ1315" s="43"/>
      <c r="CA1315" s="43"/>
    </row>
    <row r="1316" spans="16:79" ht="12.75">
      <c r="P1316" s="11"/>
      <c r="AG1316" s="98"/>
      <c r="AM1316" s="7"/>
      <c r="AN1316" s="43"/>
      <c r="BA1316" s="7"/>
      <c r="BB1316" s="7"/>
      <c r="BC1316" s="7"/>
      <c r="BT1316" s="43"/>
      <c r="BU1316" s="43"/>
      <c r="BV1316" s="43"/>
      <c r="BW1316" s="43"/>
      <c r="BX1316" s="43"/>
      <c r="BY1316" s="43"/>
      <c r="BZ1316" s="43"/>
      <c r="CA1316" s="43"/>
    </row>
    <row r="1317" spans="16:79" ht="12.75">
      <c r="P1317" s="11"/>
      <c r="AG1317" s="98"/>
      <c r="AM1317" s="7"/>
      <c r="AN1317" s="43"/>
      <c r="BA1317" s="7"/>
      <c r="BB1317" s="7"/>
      <c r="BC1317" s="7"/>
      <c r="BT1317" s="43"/>
      <c r="BU1317" s="43"/>
      <c r="BV1317" s="43"/>
      <c r="BW1317" s="43"/>
      <c r="BX1317" s="43"/>
      <c r="BY1317" s="43"/>
      <c r="BZ1317" s="43"/>
      <c r="CA1317" s="43"/>
    </row>
    <row r="1318" spans="16:79" ht="12.75">
      <c r="P1318" s="11"/>
      <c r="AG1318" s="98"/>
      <c r="AM1318" s="7"/>
      <c r="AN1318" s="43"/>
      <c r="BA1318" s="7"/>
      <c r="BB1318" s="7"/>
      <c r="BC1318" s="7"/>
      <c r="BT1318" s="43"/>
      <c r="BU1318" s="43"/>
      <c r="BV1318" s="43"/>
      <c r="BW1318" s="43"/>
      <c r="BX1318" s="43"/>
      <c r="BY1318" s="43"/>
      <c r="BZ1318" s="43"/>
      <c r="CA1318" s="43"/>
    </row>
    <row r="1319" spans="16:79" ht="12.75">
      <c r="P1319" s="11"/>
      <c r="AG1319" s="98"/>
      <c r="AM1319" s="7"/>
      <c r="AN1319" s="43"/>
      <c r="BA1319" s="7"/>
      <c r="BB1319" s="7"/>
      <c r="BC1319" s="7"/>
      <c r="BT1319" s="43"/>
      <c r="BU1319" s="43"/>
      <c r="BV1319" s="43"/>
      <c r="BW1319" s="43"/>
      <c r="BX1319" s="43"/>
      <c r="BY1319" s="43"/>
      <c r="BZ1319" s="43"/>
      <c r="CA1319" s="43"/>
    </row>
    <row r="1320" spans="16:79" ht="12.75">
      <c r="P1320" s="11"/>
      <c r="AG1320" s="98"/>
      <c r="AM1320" s="7"/>
      <c r="AN1320" s="43"/>
      <c r="BA1320" s="7"/>
      <c r="BB1320" s="7"/>
      <c r="BC1320" s="7"/>
      <c r="BT1320" s="43"/>
      <c r="BU1320" s="43"/>
      <c r="BV1320" s="43"/>
      <c r="BW1320" s="43"/>
      <c r="BX1320" s="43"/>
      <c r="BY1320" s="43"/>
      <c r="BZ1320" s="43"/>
      <c r="CA1320" s="43"/>
    </row>
    <row r="1321" spans="16:79" ht="12.75">
      <c r="P1321" s="11"/>
      <c r="AG1321" s="98"/>
      <c r="AM1321" s="7"/>
      <c r="AN1321" s="43"/>
      <c r="BA1321" s="7"/>
      <c r="BB1321" s="7"/>
      <c r="BC1321" s="7"/>
      <c r="BT1321" s="43"/>
      <c r="BU1321" s="43"/>
      <c r="BV1321" s="43"/>
      <c r="BW1321" s="43"/>
      <c r="BX1321" s="43"/>
      <c r="BY1321" s="43"/>
      <c r="BZ1321" s="43"/>
      <c r="CA1321" s="43"/>
    </row>
    <row r="1322" spans="16:79" ht="12.75">
      <c r="P1322" s="11"/>
      <c r="AG1322" s="98"/>
      <c r="AM1322" s="7"/>
      <c r="AN1322" s="43"/>
      <c r="BA1322" s="7"/>
      <c r="BB1322" s="7"/>
      <c r="BC1322" s="7"/>
      <c r="BT1322" s="43"/>
      <c r="BU1322" s="43"/>
      <c r="BV1322" s="43"/>
      <c r="BW1322" s="43"/>
      <c r="BX1322" s="43"/>
      <c r="BY1322" s="43"/>
      <c r="BZ1322" s="43"/>
      <c r="CA1322" s="43"/>
    </row>
    <row r="1323" spans="16:79" ht="12.75">
      <c r="P1323" s="11"/>
      <c r="AG1323" s="98"/>
      <c r="AM1323" s="7"/>
      <c r="AN1323" s="43"/>
      <c r="BA1323" s="7"/>
      <c r="BB1323" s="7"/>
      <c r="BC1323" s="7"/>
      <c r="BT1323" s="43"/>
      <c r="BU1323" s="43"/>
      <c r="BV1323" s="43"/>
      <c r="BW1323" s="43"/>
      <c r="BX1323" s="43"/>
      <c r="BY1323" s="43"/>
      <c r="BZ1323" s="43"/>
      <c r="CA1323" s="43"/>
    </row>
    <row r="1324" spans="16:79" ht="12.75">
      <c r="P1324" s="11"/>
      <c r="AG1324" s="98"/>
      <c r="AM1324" s="7"/>
      <c r="AN1324" s="43"/>
      <c r="BA1324" s="7"/>
      <c r="BB1324" s="7"/>
      <c r="BC1324" s="7"/>
      <c r="BT1324" s="43"/>
      <c r="BU1324" s="43"/>
      <c r="BV1324" s="43"/>
      <c r="BW1324" s="43"/>
      <c r="BX1324" s="43"/>
      <c r="BY1324" s="43"/>
      <c r="BZ1324" s="43"/>
      <c r="CA1324" s="43"/>
    </row>
    <row r="1325" spans="16:79" ht="12.75">
      <c r="P1325" s="11"/>
      <c r="AG1325" s="98"/>
      <c r="AM1325" s="7"/>
      <c r="AN1325" s="43"/>
      <c r="BA1325" s="7"/>
      <c r="BB1325" s="7"/>
      <c r="BC1325" s="7"/>
      <c r="BT1325" s="43"/>
      <c r="BU1325" s="43"/>
      <c r="BV1325" s="43"/>
      <c r="BW1325" s="43"/>
      <c r="BX1325" s="43"/>
      <c r="BY1325" s="43"/>
      <c r="BZ1325" s="43"/>
      <c r="CA1325" s="43"/>
    </row>
    <row r="1326" spans="16:79" ht="12.75">
      <c r="P1326" s="11"/>
      <c r="AG1326" s="98"/>
      <c r="AM1326" s="7"/>
      <c r="AN1326" s="43"/>
      <c r="BA1326" s="7"/>
      <c r="BB1326" s="7"/>
      <c r="BC1326" s="7"/>
      <c r="BT1326" s="43"/>
      <c r="BU1326" s="43"/>
      <c r="BV1326" s="43"/>
      <c r="BW1326" s="43"/>
      <c r="BX1326" s="43"/>
      <c r="BY1326" s="43"/>
      <c r="BZ1326" s="43"/>
      <c r="CA1326" s="43"/>
    </row>
    <row r="1327" spans="16:79" ht="12.75">
      <c r="P1327" s="11"/>
      <c r="AG1327" s="98"/>
      <c r="AM1327" s="7"/>
      <c r="AN1327" s="43"/>
      <c r="BA1327" s="7"/>
      <c r="BB1327" s="7"/>
      <c r="BC1327" s="7"/>
      <c r="BT1327" s="43"/>
      <c r="BU1327" s="43"/>
      <c r="BV1327" s="43"/>
      <c r="BW1327" s="43"/>
      <c r="BX1327" s="43"/>
      <c r="BY1327" s="43"/>
      <c r="BZ1327" s="43"/>
      <c r="CA1327" s="43"/>
    </row>
    <row r="1328" spans="16:79" ht="12.75">
      <c r="P1328" s="11"/>
      <c r="AG1328" s="98"/>
      <c r="AM1328" s="7"/>
      <c r="AN1328" s="43"/>
      <c r="BA1328" s="7"/>
      <c r="BB1328" s="7"/>
      <c r="BC1328" s="7"/>
      <c r="BT1328" s="43"/>
      <c r="BU1328" s="43"/>
      <c r="BV1328" s="43"/>
      <c r="BW1328" s="43"/>
      <c r="BX1328" s="43"/>
      <c r="BY1328" s="43"/>
      <c r="BZ1328" s="43"/>
      <c r="CA1328" s="43"/>
    </row>
    <row r="1329" spans="16:79" ht="12.75">
      <c r="P1329" s="11"/>
      <c r="AG1329" s="98"/>
      <c r="AM1329" s="7"/>
      <c r="AN1329" s="43"/>
      <c r="BA1329" s="7"/>
      <c r="BB1329" s="7"/>
      <c r="BC1329" s="7"/>
      <c r="BT1329" s="43"/>
      <c r="BU1329" s="43"/>
      <c r="BV1329" s="43"/>
      <c r="BW1329" s="43"/>
      <c r="BX1329" s="43"/>
      <c r="BY1329" s="43"/>
      <c r="BZ1329" s="43"/>
      <c r="CA1329" s="43"/>
    </row>
    <row r="1330" spans="16:79" ht="12.75">
      <c r="P1330" s="11"/>
      <c r="AG1330" s="98"/>
      <c r="AM1330" s="7"/>
      <c r="AN1330" s="43"/>
      <c r="BA1330" s="7"/>
      <c r="BB1330" s="7"/>
      <c r="BC1330" s="7"/>
      <c r="BT1330" s="43"/>
      <c r="BU1330" s="43"/>
      <c r="BV1330" s="43"/>
      <c r="BW1330" s="43"/>
      <c r="BX1330" s="43"/>
      <c r="BY1330" s="43"/>
      <c r="BZ1330" s="43"/>
      <c r="CA1330" s="43"/>
    </row>
    <row r="1331" spans="16:79" ht="12.75">
      <c r="P1331" s="11"/>
      <c r="AG1331" s="98"/>
      <c r="AM1331" s="7"/>
      <c r="AN1331" s="43"/>
      <c r="BA1331" s="7"/>
      <c r="BB1331" s="7"/>
      <c r="BC1331" s="7"/>
      <c r="BT1331" s="43"/>
      <c r="BU1331" s="43"/>
      <c r="BV1331" s="43"/>
      <c r="BW1331" s="43"/>
      <c r="BX1331" s="43"/>
      <c r="BY1331" s="43"/>
      <c r="BZ1331" s="43"/>
      <c r="CA1331" s="43"/>
    </row>
    <row r="1332" spans="16:79" ht="12.75">
      <c r="P1332" s="11"/>
      <c r="AG1332" s="98"/>
      <c r="AM1332" s="7"/>
      <c r="AN1332" s="43"/>
      <c r="BA1332" s="7"/>
      <c r="BB1332" s="7"/>
      <c r="BC1332" s="7"/>
      <c r="BT1332" s="43"/>
      <c r="BU1332" s="43"/>
      <c r="BV1332" s="43"/>
      <c r="BW1332" s="43"/>
      <c r="BX1332" s="43"/>
      <c r="BY1332" s="43"/>
      <c r="BZ1332" s="43"/>
      <c r="CA1332" s="43"/>
    </row>
    <row r="1333" spans="16:79" ht="12.75">
      <c r="P1333" s="11"/>
      <c r="AG1333" s="98"/>
      <c r="AM1333" s="7"/>
      <c r="AN1333" s="43"/>
      <c r="BA1333" s="7"/>
      <c r="BB1333" s="7"/>
      <c r="BC1333" s="7"/>
      <c r="BT1333" s="43"/>
      <c r="BU1333" s="43"/>
      <c r="BV1333" s="43"/>
      <c r="BW1333" s="43"/>
      <c r="BX1333" s="43"/>
      <c r="BY1333" s="43"/>
      <c r="BZ1333" s="43"/>
      <c r="CA1333" s="43"/>
    </row>
    <row r="1334" spans="16:79" ht="12.75">
      <c r="P1334" s="11"/>
      <c r="AG1334" s="98"/>
      <c r="AM1334" s="7"/>
      <c r="AN1334" s="43"/>
      <c r="BA1334" s="7"/>
      <c r="BB1334" s="7"/>
      <c r="BC1334" s="7"/>
      <c r="BT1334" s="43"/>
      <c r="BU1334" s="43"/>
      <c r="BV1334" s="43"/>
      <c r="BW1334" s="43"/>
      <c r="BX1334" s="43"/>
      <c r="BY1334" s="43"/>
      <c r="BZ1334" s="43"/>
      <c r="CA1334" s="43"/>
    </row>
    <row r="1335" spans="16:79" ht="12.75">
      <c r="P1335" s="11"/>
      <c r="AG1335" s="98"/>
      <c r="AM1335" s="7"/>
      <c r="AN1335" s="43"/>
      <c r="BA1335" s="7"/>
      <c r="BB1335" s="7"/>
      <c r="BC1335" s="7"/>
      <c r="BT1335" s="43"/>
      <c r="BU1335" s="43"/>
      <c r="BV1335" s="43"/>
      <c r="BW1335" s="43"/>
      <c r="BX1335" s="43"/>
      <c r="BY1335" s="43"/>
      <c r="BZ1335" s="43"/>
      <c r="CA1335" s="43"/>
    </row>
    <row r="1336" spans="16:79" ht="12.75">
      <c r="P1336" s="11"/>
      <c r="AG1336" s="98"/>
      <c r="AM1336" s="7"/>
      <c r="AN1336" s="43"/>
      <c r="BA1336" s="7"/>
      <c r="BB1336" s="7"/>
      <c r="BC1336" s="7"/>
      <c r="BT1336" s="43"/>
      <c r="BU1336" s="43"/>
      <c r="BV1336" s="43"/>
      <c r="BW1336" s="43"/>
      <c r="BX1336" s="43"/>
      <c r="BY1336" s="43"/>
      <c r="BZ1336" s="43"/>
      <c r="CA1336" s="43"/>
    </row>
    <row r="1337" spans="16:79" ht="12.75">
      <c r="P1337" s="11"/>
      <c r="AG1337" s="98"/>
      <c r="AM1337" s="7"/>
      <c r="AN1337" s="43"/>
      <c r="BA1337" s="7"/>
      <c r="BB1337" s="7"/>
      <c r="BC1337" s="7"/>
      <c r="BT1337" s="43"/>
      <c r="BU1337" s="43"/>
      <c r="BV1337" s="43"/>
      <c r="BW1337" s="43"/>
      <c r="BX1337" s="43"/>
      <c r="BY1337" s="43"/>
      <c r="BZ1337" s="43"/>
      <c r="CA1337" s="43"/>
    </row>
    <row r="1338" spans="16:79" ht="12.75">
      <c r="P1338" s="11"/>
      <c r="AG1338" s="98"/>
      <c r="AM1338" s="7"/>
      <c r="AN1338" s="43"/>
      <c r="BA1338" s="7"/>
      <c r="BB1338" s="7"/>
      <c r="BC1338" s="7"/>
      <c r="BT1338" s="43"/>
      <c r="BU1338" s="43"/>
      <c r="BV1338" s="43"/>
      <c r="BW1338" s="43"/>
      <c r="BX1338" s="43"/>
      <c r="BY1338" s="43"/>
      <c r="BZ1338" s="43"/>
      <c r="CA1338" s="43"/>
    </row>
    <row r="1339" spans="16:79" ht="12.75">
      <c r="P1339" s="11"/>
      <c r="AG1339" s="98"/>
      <c r="AM1339" s="7"/>
      <c r="AN1339" s="43"/>
      <c r="BA1339" s="7"/>
      <c r="BB1339" s="7"/>
      <c r="BC1339" s="7"/>
      <c r="BT1339" s="43"/>
      <c r="BU1339" s="43"/>
      <c r="BV1339" s="43"/>
      <c r="BW1339" s="43"/>
      <c r="BX1339" s="43"/>
      <c r="BY1339" s="43"/>
      <c r="BZ1339" s="43"/>
      <c r="CA1339" s="43"/>
    </row>
    <row r="1340" spans="16:79" ht="12.75">
      <c r="P1340" s="11"/>
      <c r="AG1340" s="98"/>
      <c r="AM1340" s="7"/>
      <c r="AN1340" s="43"/>
      <c r="BA1340" s="7"/>
      <c r="BB1340" s="7"/>
      <c r="BC1340" s="7"/>
      <c r="BT1340" s="43"/>
      <c r="BU1340" s="43"/>
      <c r="BV1340" s="43"/>
      <c r="BW1340" s="43"/>
      <c r="BX1340" s="43"/>
      <c r="BY1340" s="43"/>
      <c r="BZ1340" s="43"/>
      <c r="CA1340" s="43"/>
    </row>
    <row r="1341" spans="16:79" ht="12.75">
      <c r="P1341" s="11"/>
      <c r="AG1341" s="98"/>
      <c r="AM1341" s="7"/>
      <c r="AN1341" s="43"/>
      <c r="BA1341" s="7"/>
      <c r="BB1341" s="7"/>
      <c r="BC1341" s="7"/>
      <c r="BT1341" s="43"/>
      <c r="BU1341" s="43"/>
      <c r="BV1341" s="43"/>
      <c r="BW1341" s="43"/>
      <c r="BX1341" s="43"/>
      <c r="BY1341" s="43"/>
      <c r="BZ1341" s="43"/>
      <c r="CA1341" s="43"/>
    </row>
    <row r="1342" spans="16:79" ht="12.75">
      <c r="P1342" s="11"/>
      <c r="AG1342" s="98"/>
      <c r="AM1342" s="7"/>
      <c r="AN1342" s="43"/>
      <c r="BA1342" s="7"/>
      <c r="BB1342" s="7"/>
      <c r="BC1342" s="7"/>
      <c r="BT1342" s="43"/>
      <c r="BU1342" s="43"/>
      <c r="BV1342" s="43"/>
      <c r="BW1342" s="43"/>
      <c r="BX1342" s="43"/>
      <c r="BY1342" s="43"/>
      <c r="BZ1342" s="43"/>
      <c r="CA1342" s="43"/>
    </row>
    <row r="1343" spans="16:79" ht="12.75">
      <c r="P1343" s="11"/>
      <c r="AG1343" s="98"/>
      <c r="AM1343" s="7"/>
      <c r="AN1343" s="43"/>
      <c r="BA1343" s="7"/>
      <c r="BB1343" s="7"/>
      <c r="BC1343" s="7"/>
      <c r="BT1343" s="43"/>
      <c r="BU1343" s="43"/>
      <c r="BV1343" s="43"/>
      <c r="BW1343" s="43"/>
      <c r="BX1343" s="43"/>
      <c r="BY1343" s="43"/>
      <c r="BZ1343" s="43"/>
      <c r="CA1343" s="43"/>
    </row>
    <row r="1344" spans="16:79" ht="12.75">
      <c r="P1344" s="11"/>
      <c r="AG1344" s="98"/>
      <c r="AM1344" s="7"/>
      <c r="AN1344" s="43"/>
      <c r="BA1344" s="7"/>
      <c r="BB1344" s="7"/>
      <c r="BC1344" s="7"/>
      <c r="BT1344" s="43"/>
      <c r="BU1344" s="43"/>
      <c r="BV1344" s="43"/>
      <c r="BW1344" s="43"/>
      <c r="BX1344" s="43"/>
      <c r="BY1344" s="43"/>
      <c r="BZ1344" s="43"/>
      <c r="CA1344" s="43"/>
    </row>
    <row r="1345" spans="16:79" ht="12.75">
      <c r="P1345" s="11"/>
      <c r="AG1345" s="98"/>
      <c r="AM1345" s="7"/>
      <c r="AN1345" s="43"/>
      <c r="BA1345" s="7"/>
      <c r="BB1345" s="7"/>
      <c r="BC1345" s="7"/>
      <c r="BT1345" s="43"/>
      <c r="BU1345" s="43"/>
      <c r="BV1345" s="43"/>
      <c r="BW1345" s="43"/>
      <c r="BX1345" s="43"/>
      <c r="BY1345" s="43"/>
      <c r="BZ1345" s="43"/>
      <c r="CA1345" s="43"/>
    </row>
    <row r="1346" spans="16:79" ht="12.75">
      <c r="P1346" s="11"/>
      <c r="AG1346" s="98"/>
      <c r="AM1346" s="7"/>
      <c r="AN1346" s="43"/>
      <c r="BA1346" s="7"/>
      <c r="BB1346" s="7"/>
      <c r="BC1346" s="7"/>
      <c r="BT1346" s="43"/>
      <c r="BU1346" s="43"/>
      <c r="BV1346" s="43"/>
      <c r="BW1346" s="43"/>
      <c r="BX1346" s="43"/>
      <c r="BY1346" s="43"/>
      <c r="BZ1346" s="43"/>
      <c r="CA1346" s="43"/>
    </row>
    <row r="1347" spans="16:79" ht="12.75">
      <c r="P1347" s="11"/>
      <c r="AG1347" s="98"/>
      <c r="AM1347" s="7"/>
      <c r="AN1347" s="43"/>
      <c r="BA1347" s="7"/>
      <c r="BB1347" s="7"/>
      <c r="BC1347" s="7"/>
      <c r="BT1347" s="43"/>
      <c r="BU1347" s="43"/>
      <c r="BV1347" s="43"/>
      <c r="BW1347" s="43"/>
      <c r="BX1347" s="43"/>
      <c r="BY1347" s="43"/>
      <c r="BZ1347" s="43"/>
      <c r="CA1347" s="43"/>
    </row>
    <row r="1348" spans="16:79" ht="12.75">
      <c r="P1348" s="11"/>
      <c r="AG1348" s="98"/>
      <c r="AM1348" s="7"/>
      <c r="AN1348" s="43"/>
      <c r="BA1348" s="7"/>
      <c r="BB1348" s="7"/>
      <c r="BC1348" s="7"/>
      <c r="BT1348" s="43"/>
      <c r="BU1348" s="43"/>
      <c r="BV1348" s="43"/>
      <c r="BW1348" s="43"/>
      <c r="BX1348" s="43"/>
      <c r="BY1348" s="43"/>
      <c r="BZ1348" s="43"/>
      <c r="CA1348" s="43"/>
    </row>
    <row r="1349" spans="16:79" ht="12.75">
      <c r="P1349" s="11"/>
      <c r="AG1349" s="98"/>
      <c r="AM1349" s="7"/>
      <c r="AN1349" s="43"/>
      <c r="BA1349" s="7"/>
      <c r="BB1349" s="7"/>
      <c r="BC1349" s="7"/>
      <c r="BT1349" s="43"/>
      <c r="BU1349" s="43"/>
      <c r="BV1349" s="43"/>
      <c r="BW1349" s="43"/>
      <c r="BX1349" s="43"/>
      <c r="BY1349" s="43"/>
      <c r="BZ1349" s="43"/>
      <c r="CA1349" s="43"/>
    </row>
    <row r="1350" spans="16:79" ht="12.75">
      <c r="P1350" s="11"/>
      <c r="AG1350" s="98"/>
      <c r="AM1350" s="7"/>
      <c r="AN1350" s="43"/>
      <c r="BA1350" s="7"/>
      <c r="BB1350" s="7"/>
      <c r="BC1350" s="7"/>
      <c r="BT1350" s="43"/>
      <c r="BU1350" s="43"/>
      <c r="BV1350" s="43"/>
      <c r="BW1350" s="43"/>
      <c r="BX1350" s="43"/>
      <c r="BY1350" s="43"/>
      <c r="BZ1350" s="43"/>
      <c r="CA1350" s="43"/>
    </row>
    <row r="1351" spans="16:79" ht="12.75">
      <c r="P1351" s="11"/>
      <c r="AG1351" s="98"/>
      <c r="AM1351" s="7"/>
      <c r="AN1351" s="43"/>
      <c r="BA1351" s="7"/>
      <c r="BB1351" s="7"/>
      <c r="BC1351" s="7"/>
      <c r="BT1351" s="43"/>
      <c r="BU1351" s="43"/>
      <c r="BV1351" s="43"/>
      <c r="BW1351" s="43"/>
      <c r="BX1351" s="43"/>
      <c r="BY1351" s="43"/>
      <c r="BZ1351" s="43"/>
      <c r="CA1351" s="43"/>
    </row>
    <row r="1352" spans="16:79" ht="12.75">
      <c r="P1352" s="11"/>
      <c r="AG1352" s="98"/>
      <c r="AM1352" s="7"/>
      <c r="AN1352" s="43"/>
      <c r="BA1352" s="7"/>
      <c r="BB1352" s="7"/>
      <c r="BC1352" s="7"/>
      <c r="BT1352" s="43"/>
      <c r="BU1352" s="43"/>
      <c r="BV1352" s="43"/>
      <c r="BW1352" s="43"/>
      <c r="BX1352" s="43"/>
      <c r="BY1352" s="43"/>
      <c r="BZ1352" s="43"/>
      <c r="CA1352" s="43"/>
    </row>
    <row r="1353" spans="16:79" ht="12.75">
      <c r="P1353" s="11"/>
      <c r="AG1353" s="98"/>
      <c r="AM1353" s="7"/>
      <c r="AN1353" s="43"/>
      <c r="BA1353" s="7"/>
      <c r="BB1353" s="7"/>
      <c r="BC1353" s="7"/>
      <c r="BT1353" s="43"/>
      <c r="BU1353" s="43"/>
      <c r="BV1353" s="43"/>
      <c r="BW1353" s="43"/>
      <c r="BX1353" s="43"/>
      <c r="BY1353" s="43"/>
      <c r="BZ1353" s="43"/>
      <c r="CA1353" s="43"/>
    </row>
    <row r="1354" spans="16:79" ht="12.75">
      <c r="P1354" s="11"/>
      <c r="AG1354" s="98"/>
      <c r="AM1354" s="7"/>
      <c r="AN1354" s="43"/>
      <c r="BA1354" s="7"/>
      <c r="BB1354" s="7"/>
      <c r="BC1354" s="7"/>
      <c r="BT1354" s="43"/>
      <c r="BU1354" s="43"/>
      <c r="BV1354" s="43"/>
      <c r="BW1354" s="43"/>
      <c r="BX1354" s="43"/>
      <c r="BY1354" s="43"/>
      <c r="BZ1354" s="43"/>
      <c r="CA1354" s="43"/>
    </row>
    <row r="1355" spans="16:79" ht="12.75">
      <c r="P1355" s="11"/>
      <c r="AG1355" s="98"/>
      <c r="AM1355" s="7"/>
      <c r="AN1355" s="43"/>
      <c r="BA1355" s="7"/>
      <c r="BB1355" s="7"/>
      <c r="BC1355" s="7"/>
      <c r="BT1355" s="43"/>
      <c r="BU1355" s="43"/>
      <c r="BV1355" s="43"/>
      <c r="BW1355" s="43"/>
      <c r="BX1355" s="43"/>
      <c r="BY1355" s="43"/>
      <c r="BZ1355" s="43"/>
      <c r="CA1355" s="43"/>
    </row>
    <row r="1356" spans="16:79" ht="12.75">
      <c r="P1356" s="11"/>
      <c r="AG1356" s="98"/>
      <c r="AM1356" s="7"/>
      <c r="AN1356" s="43"/>
      <c r="BA1356" s="7"/>
      <c r="BB1356" s="7"/>
      <c r="BC1356" s="7"/>
      <c r="BT1356" s="43"/>
      <c r="BU1356" s="43"/>
      <c r="BV1356" s="43"/>
      <c r="BW1356" s="43"/>
      <c r="BX1356" s="43"/>
      <c r="BY1356" s="43"/>
      <c r="BZ1356" s="43"/>
      <c r="CA1356" s="43"/>
    </row>
    <row r="1357" spans="16:79" ht="12.75">
      <c r="P1357" s="11"/>
      <c r="AG1357" s="98"/>
      <c r="AM1357" s="7"/>
      <c r="AN1357" s="43"/>
      <c r="BA1357" s="7"/>
      <c r="BB1357" s="7"/>
      <c r="BC1357" s="7"/>
      <c r="BT1357" s="43"/>
      <c r="BU1357" s="43"/>
      <c r="BV1357" s="43"/>
      <c r="BW1357" s="43"/>
      <c r="BX1357" s="43"/>
      <c r="BY1357" s="43"/>
      <c r="BZ1357" s="43"/>
      <c r="CA1357" s="43"/>
    </row>
    <row r="1358" spans="16:79" ht="12.75">
      <c r="P1358" s="11"/>
      <c r="AG1358" s="98"/>
      <c r="AM1358" s="7"/>
      <c r="AN1358" s="43"/>
      <c r="BA1358" s="7"/>
      <c r="BB1358" s="7"/>
      <c r="BC1358" s="7"/>
      <c r="BT1358" s="43"/>
      <c r="BU1358" s="43"/>
      <c r="BV1358" s="43"/>
      <c r="BW1358" s="43"/>
      <c r="BX1358" s="43"/>
      <c r="BY1358" s="43"/>
      <c r="BZ1358" s="43"/>
      <c r="CA1358" s="43"/>
    </row>
    <row r="1359" spans="16:79" ht="12.75">
      <c r="P1359" s="11"/>
      <c r="AG1359" s="98"/>
      <c r="AM1359" s="7"/>
      <c r="AN1359" s="43"/>
      <c r="BA1359" s="7"/>
      <c r="BB1359" s="7"/>
      <c r="BC1359" s="7"/>
      <c r="BT1359" s="43"/>
      <c r="BU1359" s="43"/>
      <c r="BV1359" s="43"/>
      <c r="BW1359" s="43"/>
      <c r="BX1359" s="43"/>
      <c r="BY1359" s="43"/>
      <c r="BZ1359" s="43"/>
      <c r="CA1359" s="43"/>
    </row>
    <row r="1360" spans="16:79" ht="12.75">
      <c r="P1360" s="11"/>
      <c r="AG1360" s="98"/>
      <c r="AM1360" s="7"/>
      <c r="AN1360" s="43"/>
      <c r="BA1360" s="7"/>
      <c r="BB1360" s="7"/>
      <c r="BC1360" s="7"/>
      <c r="BT1360" s="43"/>
      <c r="BU1360" s="43"/>
      <c r="BV1360" s="43"/>
      <c r="BW1360" s="43"/>
      <c r="BX1360" s="43"/>
      <c r="BY1360" s="43"/>
      <c r="BZ1360" s="43"/>
      <c r="CA1360" s="43"/>
    </row>
    <row r="1361" spans="16:79" ht="12.75">
      <c r="P1361" s="11"/>
      <c r="AG1361" s="98"/>
      <c r="AM1361" s="7"/>
      <c r="AN1361" s="43"/>
      <c r="BA1361" s="7"/>
      <c r="BB1361" s="7"/>
      <c r="BC1361" s="7"/>
      <c r="BT1361" s="43"/>
      <c r="BU1361" s="43"/>
      <c r="BV1361" s="43"/>
      <c r="BW1361" s="43"/>
      <c r="BX1361" s="43"/>
      <c r="BY1361" s="43"/>
      <c r="BZ1361" s="43"/>
      <c r="CA1361" s="43"/>
    </row>
    <row r="1362" spans="16:79" ht="12.75">
      <c r="P1362" s="11"/>
      <c r="AG1362" s="98"/>
      <c r="AM1362" s="7"/>
      <c r="AN1362" s="43"/>
      <c r="BA1362" s="7"/>
      <c r="BB1362" s="7"/>
      <c r="BC1362" s="7"/>
      <c r="BT1362" s="43"/>
      <c r="BU1362" s="43"/>
      <c r="BV1362" s="43"/>
      <c r="BW1362" s="43"/>
      <c r="BX1362" s="43"/>
      <c r="BY1362" s="43"/>
      <c r="BZ1362" s="43"/>
      <c r="CA1362" s="43"/>
    </row>
    <row r="1363" spans="16:79" ht="12.75">
      <c r="P1363" s="11"/>
      <c r="AG1363" s="98"/>
      <c r="AM1363" s="7"/>
      <c r="AN1363" s="43"/>
      <c r="BA1363" s="7"/>
      <c r="BB1363" s="7"/>
      <c r="BC1363" s="7"/>
      <c r="BT1363" s="43"/>
      <c r="BU1363" s="43"/>
      <c r="BV1363" s="43"/>
      <c r="BW1363" s="43"/>
      <c r="BX1363" s="43"/>
      <c r="BY1363" s="43"/>
      <c r="BZ1363" s="43"/>
      <c r="CA1363" s="43"/>
    </row>
    <row r="1364" spans="16:79" ht="12.75">
      <c r="P1364" s="11"/>
      <c r="AG1364" s="98"/>
      <c r="AM1364" s="7"/>
      <c r="AN1364" s="43"/>
      <c r="BA1364" s="7"/>
      <c r="BB1364" s="7"/>
      <c r="BC1364" s="7"/>
      <c r="BT1364" s="43"/>
      <c r="BU1364" s="43"/>
      <c r="BV1364" s="43"/>
      <c r="BW1364" s="43"/>
      <c r="BX1364" s="43"/>
      <c r="BY1364" s="43"/>
      <c r="BZ1364" s="43"/>
      <c r="CA1364" s="43"/>
    </row>
    <row r="1365" spans="16:79" ht="12.75">
      <c r="P1365" s="11"/>
      <c r="AG1365" s="98"/>
      <c r="AM1365" s="7"/>
      <c r="AN1365" s="43"/>
      <c r="BA1365" s="7"/>
      <c r="BB1365" s="7"/>
      <c r="BC1365" s="7"/>
      <c r="BT1365" s="43"/>
      <c r="BU1365" s="43"/>
      <c r="BV1365" s="43"/>
      <c r="BW1365" s="43"/>
      <c r="BX1365" s="43"/>
      <c r="BY1365" s="43"/>
      <c r="BZ1365" s="43"/>
      <c r="CA1365" s="43"/>
    </row>
    <row r="1366" spans="16:79" ht="12.75">
      <c r="P1366" s="11"/>
      <c r="AG1366" s="98"/>
      <c r="AM1366" s="7"/>
      <c r="AN1366" s="43"/>
      <c r="BA1366" s="7"/>
      <c r="BB1366" s="7"/>
      <c r="BC1366" s="7"/>
      <c r="BT1366" s="43"/>
      <c r="BU1366" s="43"/>
      <c r="BV1366" s="43"/>
      <c r="BW1366" s="43"/>
      <c r="BX1366" s="43"/>
      <c r="BY1366" s="43"/>
      <c r="BZ1366" s="43"/>
      <c r="CA1366" s="43"/>
    </row>
    <row r="1367" spans="16:79" ht="12.75">
      <c r="P1367" s="11"/>
      <c r="AG1367" s="98"/>
      <c r="AM1367" s="7"/>
      <c r="AN1367" s="43"/>
      <c r="BA1367" s="7"/>
      <c r="BB1367" s="7"/>
      <c r="BC1367" s="7"/>
      <c r="BT1367" s="43"/>
      <c r="BU1367" s="43"/>
      <c r="BV1367" s="43"/>
      <c r="BW1367" s="43"/>
      <c r="BX1367" s="43"/>
      <c r="BY1367" s="43"/>
      <c r="BZ1367" s="43"/>
      <c r="CA1367" s="43"/>
    </row>
    <row r="1368" spans="16:79" ht="12.75">
      <c r="P1368" s="11"/>
      <c r="AG1368" s="98"/>
      <c r="AM1368" s="7"/>
      <c r="AN1368" s="43"/>
      <c r="BA1368" s="7"/>
      <c r="BB1368" s="7"/>
      <c r="BC1368" s="7"/>
      <c r="BT1368" s="43"/>
      <c r="BU1368" s="43"/>
      <c r="BV1368" s="43"/>
      <c r="BW1368" s="43"/>
      <c r="BX1368" s="43"/>
      <c r="BY1368" s="43"/>
      <c r="BZ1368" s="43"/>
      <c r="CA1368" s="43"/>
    </row>
    <row r="1369" spans="16:79" ht="12.75">
      <c r="P1369" s="11"/>
      <c r="AG1369" s="98"/>
      <c r="AM1369" s="7"/>
      <c r="AN1369" s="43"/>
      <c r="BA1369" s="7"/>
      <c r="BB1369" s="7"/>
      <c r="BC1369" s="7"/>
      <c r="BT1369" s="43"/>
      <c r="BU1369" s="43"/>
      <c r="BV1369" s="43"/>
      <c r="BW1369" s="43"/>
      <c r="BX1369" s="43"/>
      <c r="BY1369" s="43"/>
      <c r="BZ1369" s="43"/>
      <c r="CA1369" s="43"/>
    </row>
    <row r="1370" spans="16:79" ht="12.75">
      <c r="P1370" s="11"/>
      <c r="AG1370" s="98"/>
      <c r="AM1370" s="7"/>
      <c r="AN1370" s="43"/>
      <c r="BA1370" s="7"/>
      <c r="BB1370" s="7"/>
      <c r="BC1370" s="7"/>
      <c r="BT1370" s="43"/>
      <c r="BU1370" s="43"/>
      <c r="BV1370" s="43"/>
      <c r="BW1370" s="43"/>
      <c r="BX1370" s="43"/>
      <c r="BY1370" s="43"/>
      <c r="BZ1370" s="43"/>
      <c r="CA1370" s="43"/>
    </row>
    <row r="1371" spans="16:79" ht="12.75">
      <c r="P1371" s="11"/>
      <c r="AG1371" s="98"/>
      <c r="AM1371" s="7"/>
      <c r="AN1371" s="43"/>
      <c r="BA1371" s="7"/>
      <c r="BB1371" s="7"/>
      <c r="BC1371" s="7"/>
      <c r="BT1371" s="43"/>
      <c r="BU1371" s="43"/>
      <c r="BV1371" s="43"/>
      <c r="BW1371" s="43"/>
      <c r="BX1371" s="43"/>
      <c r="BY1371" s="43"/>
      <c r="BZ1371" s="43"/>
      <c r="CA1371" s="43"/>
    </row>
    <row r="1372" spans="16:79" ht="12.75">
      <c r="P1372" s="11"/>
      <c r="AG1372" s="98"/>
      <c r="AM1372" s="7"/>
      <c r="AN1372" s="43"/>
      <c r="BA1372" s="7"/>
      <c r="BB1372" s="7"/>
      <c r="BC1372" s="7"/>
      <c r="BT1372" s="43"/>
      <c r="BU1372" s="43"/>
      <c r="BV1372" s="43"/>
      <c r="BW1372" s="43"/>
      <c r="BX1372" s="43"/>
      <c r="BY1372" s="43"/>
      <c r="BZ1372" s="43"/>
      <c r="CA1372" s="43"/>
    </row>
    <row r="1373" spans="16:79" ht="12.75">
      <c r="P1373" s="11"/>
      <c r="AG1373" s="98"/>
      <c r="AM1373" s="7"/>
      <c r="AN1373" s="43"/>
      <c r="BA1373" s="7"/>
      <c r="BB1373" s="7"/>
      <c r="BC1373" s="7"/>
      <c r="BT1373" s="43"/>
      <c r="BU1373" s="43"/>
      <c r="BV1373" s="43"/>
      <c r="BW1373" s="43"/>
      <c r="BX1373" s="43"/>
      <c r="BY1373" s="43"/>
      <c r="BZ1373" s="43"/>
      <c r="CA1373" s="43"/>
    </row>
    <row r="1374" spans="16:79" ht="12.75">
      <c r="P1374" s="11"/>
      <c r="AG1374" s="98"/>
      <c r="AM1374" s="7"/>
      <c r="AN1374" s="43"/>
      <c r="BA1374" s="7"/>
      <c r="BB1374" s="7"/>
      <c r="BC1374" s="7"/>
      <c r="BT1374" s="43"/>
      <c r="BU1374" s="43"/>
      <c r="BV1374" s="43"/>
      <c r="BW1374" s="43"/>
      <c r="BX1374" s="43"/>
      <c r="BY1374" s="43"/>
      <c r="BZ1374" s="43"/>
      <c r="CA1374" s="43"/>
    </row>
    <row r="1375" spans="16:79" ht="12.75">
      <c r="P1375" s="11"/>
      <c r="AG1375" s="98"/>
      <c r="AM1375" s="7"/>
      <c r="AN1375" s="43"/>
      <c r="BA1375" s="7"/>
      <c r="BB1375" s="7"/>
      <c r="BC1375" s="7"/>
      <c r="BT1375" s="43"/>
      <c r="BU1375" s="43"/>
      <c r="BV1375" s="43"/>
      <c r="BW1375" s="43"/>
      <c r="BX1375" s="43"/>
      <c r="BY1375" s="43"/>
      <c r="BZ1375" s="43"/>
      <c r="CA1375" s="43"/>
    </row>
    <row r="1376" spans="16:79" ht="12.75">
      <c r="P1376" s="11"/>
      <c r="AG1376" s="98"/>
      <c r="AM1376" s="7"/>
      <c r="AN1376" s="43"/>
      <c r="BA1376" s="7"/>
      <c r="BB1376" s="7"/>
      <c r="BC1376" s="7"/>
      <c r="BT1376" s="43"/>
      <c r="BU1376" s="43"/>
      <c r="BV1376" s="43"/>
      <c r="BW1376" s="43"/>
      <c r="BX1376" s="43"/>
      <c r="BY1376" s="43"/>
      <c r="BZ1376" s="43"/>
      <c r="CA1376" s="43"/>
    </row>
    <row r="1377" spans="16:79" ht="12.75">
      <c r="P1377" s="11"/>
      <c r="AG1377" s="98"/>
      <c r="AM1377" s="7"/>
      <c r="AN1377" s="43"/>
      <c r="BA1377" s="7"/>
      <c r="BB1377" s="7"/>
      <c r="BC1377" s="7"/>
      <c r="BT1377" s="43"/>
      <c r="BU1377" s="43"/>
      <c r="BV1377" s="43"/>
      <c r="BW1377" s="43"/>
      <c r="BX1377" s="43"/>
      <c r="BY1377" s="43"/>
      <c r="BZ1377" s="43"/>
      <c r="CA1377" s="43"/>
    </row>
    <row r="1378" spans="16:79" ht="12.75">
      <c r="P1378" s="11"/>
      <c r="AG1378" s="98"/>
      <c r="AM1378" s="7"/>
      <c r="AN1378" s="43"/>
      <c r="BA1378" s="7"/>
      <c r="BB1378" s="7"/>
      <c r="BC1378" s="7"/>
      <c r="BT1378" s="43"/>
      <c r="BU1378" s="43"/>
      <c r="BV1378" s="43"/>
      <c r="BW1378" s="43"/>
      <c r="BX1378" s="43"/>
      <c r="BY1378" s="43"/>
      <c r="BZ1378" s="43"/>
      <c r="CA1378" s="43"/>
    </row>
    <row r="1379" spans="16:79" ht="12.75">
      <c r="P1379" s="11"/>
      <c r="AG1379" s="98"/>
      <c r="AM1379" s="7"/>
      <c r="AN1379" s="43"/>
      <c r="BA1379" s="7"/>
      <c r="BB1379" s="7"/>
      <c r="BC1379" s="7"/>
      <c r="BT1379" s="43"/>
      <c r="BU1379" s="43"/>
      <c r="BV1379" s="43"/>
      <c r="BW1379" s="43"/>
      <c r="BX1379" s="43"/>
      <c r="BY1379" s="43"/>
      <c r="BZ1379" s="43"/>
      <c r="CA1379" s="43"/>
    </row>
    <row r="1380" spans="16:79" ht="12.75">
      <c r="P1380" s="11"/>
      <c r="AG1380" s="98"/>
      <c r="AM1380" s="7"/>
      <c r="AN1380" s="43"/>
      <c r="BA1380" s="7"/>
      <c r="BB1380" s="7"/>
      <c r="BC1380" s="7"/>
      <c r="BT1380" s="43"/>
      <c r="BU1380" s="43"/>
      <c r="BV1380" s="43"/>
      <c r="BW1380" s="43"/>
      <c r="BX1380" s="43"/>
      <c r="BY1380" s="43"/>
      <c r="BZ1380" s="43"/>
      <c r="CA1380" s="43"/>
    </row>
    <row r="1381" spans="16:79" ht="12.75">
      <c r="P1381" s="11"/>
      <c r="AG1381" s="98"/>
      <c r="AM1381" s="7"/>
      <c r="AN1381" s="43"/>
      <c r="BA1381" s="7"/>
      <c r="BB1381" s="7"/>
      <c r="BC1381" s="7"/>
      <c r="BT1381" s="43"/>
      <c r="BU1381" s="43"/>
      <c r="BV1381" s="43"/>
      <c r="BW1381" s="43"/>
      <c r="BX1381" s="43"/>
      <c r="BY1381" s="43"/>
      <c r="BZ1381" s="43"/>
      <c r="CA1381" s="43"/>
    </row>
    <row r="1382" spans="16:79" ht="12.75">
      <c r="P1382" s="11"/>
      <c r="AG1382" s="98"/>
      <c r="AM1382" s="7"/>
      <c r="AN1382" s="43"/>
      <c r="BA1382" s="7"/>
      <c r="BB1382" s="7"/>
      <c r="BC1382" s="7"/>
      <c r="BT1382" s="43"/>
      <c r="BU1382" s="43"/>
      <c r="BV1382" s="43"/>
      <c r="BW1382" s="43"/>
      <c r="BX1382" s="43"/>
      <c r="BY1382" s="43"/>
      <c r="BZ1382" s="43"/>
      <c r="CA1382" s="43"/>
    </row>
    <row r="1383" spans="16:79" ht="12.75">
      <c r="P1383" s="11"/>
      <c r="AG1383" s="98"/>
      <c r="AM1383" s="7"/>
      <c r="AN1383" s="43"/>
      <c r="BA1383" s="7"/>
      <c r="BB1383" s="7"/>
      <c r="BC1383" s="7"/>
      <c r="BT1383" s="43"/>
      <c r="BU1383" s="43"/>
      <c r="BV1383" s="43"/>
      <c r="BW1383" s="43"/>
      <c r="BX1383" s="43"/>
      <c r="BY1383" s="43"/>
      <c r="BZ1383" s="43"/>
      <c r="CA1383" s="43"/>
    </row>
    <row r="1384" spans="16:79" ht="12.75">
      <c r="P1384" s="11"/>
      <c r="AG1384" s="98"/>
      <c r="AM1384" s="7"/>
      <c r="AN1384" s="43"/>
      <c r="BA1384" s="7"/>
      <c r="BB1384" s="7"/>
      <c r="BC1384" s="7"/>
      <c r="BT1384" s="43"/>
      <c r="BU1384" s="43"/>
      <c r="BV1384" s="43"/>
      <c r="BW1384" s="43"/>
      <c r="BX1384" s="43"/>
      <c r="BY1384" s="43"/>
      <c r="BZ1384" s="43"/>
      <c r="CA1384" s="43"/>
    </row>
    <row r="1385" spans="16:79" ht="12.75">
      <c r="P1385" s="11"/>
      <c r="AG1385" s="98"/>
      <c r="AM1385" s="7"/>
      <c r="AN1385" s="43"/>
      <c r="BA1385" s="7"/>
      <c r="BB1385" s="7"/>
      <c r="BC1385" s="7"/>
      <c r="BT1385" s="43"/>
      <c r="BU1385" s="43"/>
      <c r="BV1385" s="43"/>
      <c r="BW1385" s="43"/>
      <c r="BX1385" s="43"/>
      <c r="BY1385" s="43"/>
      <c r="BZ1385" s="43"/>
      <c r="CA1385" s="43"/>
    </row>
    <row r="1386" spans="16:79" ht="12.75">
      <c r="P1386" s="11"/>
      <c r="AG1386" s="98"/>
      <c r="AM1386" s="7"/>
      <c r="AN1386" s="43"/>
      <c r="BA1386" s="7"/>
      <c r="BB1386" s="7"/>
      <c r="BC1386" s="7"/>
      <c r="BT1386" s="43"/>
      <c r="BU1386" s="43"/>
      <c r="BV1386" s="43"/>
      <c r="BW1386" s="43"/>
      <c r="BX1386" s="43"/>
      <c r="BY1386" s="43"/>
      <c r="BZ1386" s="43"/>
      <c r="CA1386" s="43"/>
    </row>
    <row r="1387" spans="16:79" ht="12.75">
      <c r="P1387" s="11"/>
      <c r="AG1387" s="98"/>
      <c r="AM1387" s="7"/>
      <c r="AN1387" s="43"/>
      <c r="BA1387" s="7"/>
      <c r="BB1387" s="7"/>
      <c r="BC1387" s="7"/>
      <c r="BT1387" s="43"/>
      <c r="BU1387" s="43"/>
      <c r="BV1387" s="43"/>
      <c r="BW1387" s="43"/>
      <c r="BX1387" s="43"/>
      <c r="BY1387" s="43"/>
      <c r="BZ1387" s="43"/>
      <c r="CA1387" s="43"/>
    </row>
    <row r="1388" spans="16:79" ht="12.75">
      <c r="P1388" s="11"/>
      <c r="AG1388" s="98"/>
      <c r="AM1388" s="7"/>
      <c r="AN1388" s="43"/>
      <c r="BA1388" s="7"/>
      <c r="BB1388" s="7"/>
      <c r="BC1388" s="7"/>
      <c r="BT1388" s="43"/>
      <c r="BU1388" s="43"/>
      <c r="BV1388" s="43"/>
      <c r="BW1388" s="43"/>
      <c r="BX1388" s="43"/>
      <c r="BY1388" s="43"/>
      <c r="BZ1388" s="43"/>
      <c r="CA1388" s="43"/>
    </row>
    <row r="1389" spans="16:79" ht="12.75">
      <c r="P1389" s="11"/>
      <c r="AG1389" s="98"/>
      <c r="AM1389" s="7"/>
      <c r="AN1389" s="43"/>
      <c r="BA1389" s="7"/>
      <c r="BB1389" s="7"/>
      <c r="BC1389" s="7"/>
      <c r="BT1389" s="43"/>
      <c r="BU1389" s="43"/>
      <c r="BV1389" s="43"/>
      <c r="BW1389" s="43"/>
      <c r="BX1389" s="43"/>
      <c r="BY1389" s="43"/>
      <c r="BZ1389" s="43"/>
      <c r="CA1389" s="43"/>
    </row>
    <row r="1390" spans="16:79" ht="12.75">
      <c r="P1390" s="11"/>
      <c r="AG1390" s="98"/>
      <c r="AM1390" s="7"/>
      <c r="AN1390" s="43"/>
      <c r="BA1390" s="7"/>
      <c r="BB1390" s="7"/>
      <c r="BC1390" s="7"/>
      <c r="BT1390" s="43"/>
      <c r="BU1390" s="43"/>
      <c r="BV1390" s="43"/>
      <c r="BW1390" s="43"/>
      <c r="BX1390" s="43"/>
      <c r="BY1390" s="43"/>
      <c r="BZ1390" s="43"/>
      <c r="CA1390" s="43"/>
    </row>
    <row r="1391" spans="16:79" ht="12.75">
      <c r="P1391" s="11"/>
      <c r="AG1391" s="98"/>
      <c r="AM1391" s="7"/>
      <c r="AN1391" s="43"/>
      <c r="BA1391" s="7"/>
      <c r="BB1391" s="7"/>
      <c r="BC1391" s="7"/>
      <c r="BT1391" s="43"/>
      <c r="BU1391" s="43"/>
      <c r="BV1391" s="43"/>
      <c r="BW1391" s="43"/>
      <c r="BX1391" s="43"/>
      <c r="BY1391" s="43"/>
      <c r="BZ1391" s="43"/>
      <c r="CA1391" s="43"/>
    </row>
    <row r="1392" spans="16:79" ht="12.75">
      <c r="P1392" s="11"/>
      <c r="AG1392" s="98"/>
      <c r="AM1392" s="7"/>
      <c r="AN1392" s="43"/>
      <c r="BA1392" s="7"/>
      <c r="BB1392" s="7"/>
      <c r="BC1392" s="7"/>
      <c r="BT1392" s="43"/>
      <c r="BU1392" s="43"/>
      <c r="BV1392" s="43"/>
      <c r="BW1392" s="43"/>
      <c r="BX1392" s="43"/>
      <c r="BY1392" s="43"/>
      <c r="BZ1392" s="43"/>
      <c r="CA1392" s="43"/>
    </row>
    <row r="1393" spans="16:79" ht="12.75">
      <c r="P1393" s="11"/>
      <c r="AG1393" s="98"/>
      <c r="AM1393" s="7"/>
      <c r="AN1393" s="43"/>
      <c r="BA1393" s="7"/>
      <c r="BB1393" s="7"/>
      <c r="BC1393" s="7"/>
      <c r="BT1393" s="43"/>
      <c r="BU1393" s="43"/>
      <c r="BV1393" s="43"/>
      <c r="BW1393" s="43"/>
      <c r="BX1393" s="43"/>
      <c r="BY1393" s="43"/>
      <c r="BZ1393" s="43"/>
      <c r="CA1393" s="43"/>
    </row>
    <row r="1394" spans="16:79" ht="12.75">
      <c r="P1394" s="11"/>
      <c r="AG1394" s="98"/>
      <c r="AM1394" s="7"/>
      <c r="AN1394" s="43"/>
      <c r="BA1394" s="7"/>
      <c r="BB1394" s="7"/>
      <c r="BC1394" s="7"/>
      <c r="BT1394" s="43"/>
      <c r="BU1394" s="43"/>
      <c r="BV1394" s="43"/>
      <c r="BW1394" s="43"/>
      <c r="BX1394" s="43"/>
      <c r="BY1394" s="43"/>
      <c r="BZ1394" s="43"/>
      <c r="CA1394" s="43"/>
    </row>
    <row r="1395" spans="16:79" ht="12.75">
      <c r="P1395" s="11"/>
      <c r="AG1395" s="98"/>
      <c r="AM1395" s="7"/>
      <c r="AN1395" s="43"/>
      <c r="BA1395" s="7"/>
      <c r="BB1395" s="7"/>
      <c r="BC1395" s="7"/>
      <c r="BT1395" s="43"/>
      <c r="BU1395" s="43"/>
      <c r="BV1395" s="43"/>
      <c r="BW1395" s="43"/>
      <c r="BX1395" s="43"/>
      <c r="BY1395" s="43"/>
      <c r="BZ1395" s="43"/>
      <c r="CA1395" s="43"/>
    </row>
    <row r="1396" spans="16:79" ht="12.75">
      <c r="P1396" s="11"/>
      <c r="AG1396" s="98"/>
      <c r="AM1396" s="7"/>
      <c r="AN1396" s="43"/>
      <c r="BA1396" s="7"/>
      <c r="BB1396" s="7"/>
      <c r="BC1396" s="7"/>
      <c r="BT1396" s="43"/>
      <c r="BU1396" s="43"/>
      <c r="BV1396" s="43"/>
      <c r="BW1396" s="43"/>
      <c r="BX1396" s="43"/>
      <c r="BY1396" s="43"/>
      <c r="BZ1396" s="43"/>
      <c r="CA1396" s="43"/>
    </row>
    <row r="1397" spans="16:79" ht="12.75">
      <c r="P1397" s="11"/>
      <c r="AG1397" s="98"/>
      <c r="AM1397" s="7"/>
      <c r="AN1397" s="43"/>
      <c r="BA1397" s="7"/>
      <c r="BB1397" s="7"/>
      <c r="BC1397" s="7"/>
      <c r="BT1397" s="43"/>
      <c r="BU1397" s="43"/>
      <c r="BV1397" s="43"/>
      <c r="BW1397" s="43"/>
      <c r="BX1397" s="43"/>
      <c r="BY1397" s="43"/>
      <c r="BZ1397" s="43"/>
      <c r="CA1397" s="43"/>
    </row>
    <row r="1398" spans="16:79" ht="12.75">
      <c r="P1398" s="11"/>
      <c r="AG1398" s="98"/>
      <c r="AM1398" s="7"/>
      <c r="AN1398" s="43"/>
      <c r="BA1398" s="7"/>
      <c r="BB1398" s="7"/>
      <c r="BC1398" s="7"/>
      <c r="BT1398" s="43"/>
      <c r="BU1398" s="43"/>
      <c r="BV1398" s="43"/>
      <c r="BW1398" s="43"/>
      <c r="BX1398" s="43"/>
      <c r="BY1398" s="43"/>
      <c r="BZ1398" s="43"/>
      <c r="CA1398" s="43"/>
    </row>
    <row r="1399" spans="16:79" ht="12.75">
      <c r="P1399" s="11"/>
      <c r="AG1399" s="98"/>
      <c r="AM1399" s="7"/>
      <c r="AN1399" s="43"/>
      <c r="BA1399" s="7"/>
      <c r="BB1399" s="7"/>
      <c r="BC1399" s="7"/>
      <c r="BT1399" s="43"/>
      <c r="BU1399" s="43"/>
      <c r="BV1399" s="43"/>
      <c r="BW1399" s="43"/>
      <c r="BX1399" s="43"/>
      <c r="BY1399" s="43"/>
      <c r="BZ1399" s="43"/>
      <c r="CA1399" s="43"/>
    </row>
    <row r="1400" spans="16:79" ht="12.75">
      <c r="P1400" s="11"/>
      <c r="AG1400" s="98"/>
      <c r="AM1400" s="7"/>
      <c r="AN1400" s="43"/>
      <c r="BA1400" s="7"/>
      <c r="BB1400" s="7"/>
      <c r="BC1400" s="7"/>
      <c r="BT1400" s="43"/>
      <c r="BU1400" s="43"/>
      <c r="BV1400" s="43"/>
      <c r="BW1400" s="43"/>
      <c r="BX1400" s="43"/>
      <c r="BY1400" s="43"/>
      <c r="BZ1400" s="43"/>
      <c r="CA1400" s="43"/>
    </row>
    <row r="1401" spans="16:79" ht="12.75">
      <c r="P1401" s="11"/>
      <c r="AG1401" s="98"/>
      <c r="AM1401" s="7"/>
      <c r="AN1401" s="43"/>
      <c r="BA1401" s="7"/>
      <c r="BB1401" s="7"/>
      <c r="BC1401" s="7"/>
      <c r="BT1401" s="43"/>
      <c r="BU1401" s="43"/>
      <c r="BV1401" s="43"/>
      <c r="BW1401" s="43"/>
      <c r="BX1401" s="43"/>
      <c r="BY1401" s="43"/>
      <c r="BZ1401" s="43"/>
      <c r="CA1401" s="43"/>
    </row>
    <row r="1402" spans="16:79" ht="12.75">
      <c r="P1402" s="11"/>
      <c r="AG1402" s="98"/>
      <c r="AM1402" s="7"/>
      <c r="AN1402" s="43"/>
      <c r="BA1402" s="7"/>
      <c r="BB1402" s="7"/>
      <c r="BC1402" s="7"/>
      <c r="BT1402" s="43"/>
      <c r="BU1402" s="43"/>
      <c r="BV1402" s="43"/>
      <c r="BW1402" s="43"/>
      <c r="BX1402" s="43"/>
      <c r="BY1402" s="43"/>
      <c r="BZ1402" s="43"/>
      <c r="CA1402" s="43"/>
    </row>
    <row r="1403" spans="16:79" ht="12.75">
      <c r="P1403" s="11"/>
      <c r="AG1403" s="98"/>
      <c r="AM1403" s="7"/>
      <c r="AN1403" s="43"/>
      <c r="BA1403" s="7"/>
      <c r="BB1403" s="7"/>
      <c r="BC1403" s="7"/>
      <c r="BT1403" s="43"/>
      <c r="BU1403" s="43"/>
      <c r="BV1403" s="43"/>
      <c r="BW1403" s="43"/>
      <c r="BX1403" s="43"/>
      <c r="BY1403" s="43"/>
      <c r="BZ1403" s="43"/>
      <c r="CA1403" s="43"/>
    </row>
    <row r="1404" spans="16:79" ht="12.75">
      <c r="P1404" s="11"/>
      <c r="AG1404" s="98"/>
      <c r="AM1404" s="7"/>
      <c r="AN1404" s="43"/>
      <c r="BA1404" s="7"/>
      <c r="BB1404" s="7"/>
      <c r="BC1404" s="7"/>
      <c r="BT1404" s="43"/>
      <c r="BU1404" s="43"/>
      <c r="BV1404" s="43"/>
      <c r="BW1404" s="43"/>
      <c r="BX1404" s="43"/>
      <c r="BY1404" s="43"/>
      <c r="BZ1404" s="43"/>
      <c r="CA1404" s="43"/>
    </row>
    <row r="1405" spans="16:79" ht="12.75">
      <c r="P1405" s="11"/>
      <c r="AG1405" s="98"/>
      <c r="AM1405" s="7"/>
      <c r="AN1405" s="43"/>
      <c r="BA1405" s="7"/>
      <c r="BB1405" s="7"/>
      <c r="BC1405" s="7"/>
      <c r="BT1405" s="43"/>
      <c r="BU1405" s="43"/>
      <c r="BV1405" s="43"/>
      <c r="BW1405" s="43"/>
      <c r="BX1405" s="43"/>
      <c r="BY1405" s="43"/>
      <c r="BZ1405" s="43"/>
      <c r="CA1405" s="43"/>
    </row>
    <row r="1406" spans="16:79" ht="12.75">
      <c r="P1406" s="11"/>
      <c r="AG1406" s="98"/>
      <c r="AM1406" s="7"/>
      <c r="AN1406" s="43"/>
      <c r="BA1406" s="7"/>
      <c r="BB1406" s="7"/>
      <c r="BC1406" s="7"/>
      <c r="BT1406" s="43"/>
      <c r="BU1406" s="43"/>
      <c r="BV1406" s="43"/>
      <c r="BW1406" s="43"/>
      <c r="BX1406" s="43"/>
      <c r="BY1406" s="43"/>
      <c r="BZ1406" s="43"/>
      <c r="CA1406" s="43"/>
    </row>
    <row r="1407" spans="16:79" ht="12.75">
      <c r="P1407" s="11"/>
      <c r="AG1407" s="98"/>
      <c r="AM1407" s="7"/>
      <c r="AN1407" s="43"/>
      <c r="BA1407" s="7"/>
      <c r="BB1407" s="7"/>
      <c r="BC1407" s="7"/>
      <c r="BT1407" s="43"/>
      <c r="BU1407" s="43"/>
      <c r="BV1407" s="43"/>
      <c r="BW1407" s="43"/>
      <c r="BX1407" s="43"/>
      <c r="BY1407" s="43"/>
      <c r="BZ1407" s="43"/>
      <c r="CA1407" s="43"/>
    </row>
    <row r="1408" spans="16:79" ht="12.75">
      <c r="P1408" s="11"/>
      <c r="AG1408" s="98"/>
      <c r="AM1408" s="7"/>
      <c r="AN1408" s="43"/>
      <c r="BA1408" s="7"/>
      <c r="BB1408" s="7"/>
      <c r="BC1408" s="7"/>
      <c r="BT1408" s="43"/>
      <c r="BU1408" s="43"/>
      <c r="BV1408" s="43"/>
      <c r="BW1408" s="43"/>
      <c r="BX1408" s="43"/>
      <c r="BY1408" s="43"/>
      <c r="BZ1408" s="43"/>
      <c r="CA1408" s="43"/>
    </row>
    <row r="1409" spans="16:79" ht="12.75">
      <c r="P1409" s="11"/>
      <c r="AG1409" s="98"/>
      <c r="AM1409" s="7"/>
      <c r="AN1409" s="43"/>
      <c r="BA1409" s="7"/>
      <c r="BB1409" s="7"/>
      <c r="BC1409" s="7"/>
      <c r="BT1409" s="43"/>
      <c r="BU1409" s="43"/>
      <c r="BV1409" s="43"/>
      <c r="BW1409" s="43"/>
      <c r="BX1409" s="43"/>
      <c r="BY1409" s="43"/>
      <c r="BZ1409" s="43"/>
      <c r="CA1409" s="43"/>
    </row>
    <row r="1410" spans="16:79" ht="12.75">
      <c r="P1410" s="11"/>
      <c r="AG1410" s="98"/>
      <c r="AM1410" s="7"/>
      <c r="AN1410" s="43"/>
      <c r="BA1410" s="7"/>
      <c r="BB1410" s="7"/>
      <c r="BC1410" s="7"/>
      <c r="BT1410" s="43"/>
      <c r="BU1410" s="43"/>
      <c r="BV1410" s="43"/>
      <c r="BW1410" s="43"/>
      <c r="BX1410" s="43"/>
      <c r="BY1410" s="43"/>
      <c r="BZ1410" s="43"/>
      <c r="CA1410" s="43"/>
    </row>
    <row r="1411" spans="16:79" ht="12.75">
      <c r="P1411" s="11"/>
      <c r="AG1411" s="98"/>
      <c r="AM1411" s="7"/>
      <c r="AN1411" s="43"/>
      <c r="BA1411" s="7"/>
      <c r="BB1411" s="7"/>
      <c r="BC1411" s="7"/>
      <c r="BT1411" s="43"/>
      <c r="BU1411" s="43"/>
      <c r="BV1411" s="43"/>
      <c r="BW1411" s="43"/>
      <c r="BX1411" s="43"/>
      <c r="BY1411" s="43"/>
      <c r="BZ1411" s="43"/>
      <c r="CA1411" s="43"/>
    </row>
    <row r="1412" spans="16:79" ht="12.75">
      <c r="P1412" s="11"/>
      <c r="AG1412" s="98"/>
      <c r="AM1412" s="7"/>
      <c r="AN1412" s="43"/>
      <c r="BA1412" s="7"/>
      <c r="BB1412" s="7"/>
      <c r="BC1412" s="7"/>
      <c r="BT1412" s="43"/>
      <c r="BU1412" s="43"/>
      <c r="BV1412" s="43"/>
      <c r="BW1412" s="43"/>
      <c r="BX1412" s="43"/>
      <c r="BY1412" s="43"/>
      <c r="BZ1412" s="43"/>
      <c r="CA1412" s="43"/>
    </row>
    <row r="1413" spans="16:79" ht="12.75">
      <c r="P1413" s="11"/>
      <c r="AG1413" s="98"/>
      <c r="AM1413" s="7"/>
      <c r="AN1413" s="43"/>
      <c r="BA1413" s="7"/>
      <c r="BB1413" s="7"/>
      <c r="BC1413" s="7"/>
      <c r="BT1413" s="43"/>
      <c r="BU1413" s="43"/>
      <c r="BV1413" s="43"/>
      <c r="BW1413" s="43"/>
      <c r="BX1413" s="43"/>
      <c r="BY1413" s="43"/>
      <c r="BZ1413" s="43"/>
      <c r="CA1413" s="43"/>
    </row>
    <row r="1414" spans="16:79" ht="12.75">
      <c r="P1414" s="11"/>
      <c r="AG1414" s="98"/>
      <c r="AM1414" s="7"/>
      <c r="AN1414" s="43"/>
      <c r="BA1414" s="7"/>
      <c r="BB1414" s="7"/>
      <c r="BC1414" s="7"/>
      <c r="BT1414" s="43"/>
      <c r="BU1414" s="43"/>
      <c r="BV1414" s="43"/>
      <c r="BW1414" s="43"/>
      <c r="BX1414" s="43"/>
      <c r="BY1414" s="43"/>
      <c r="BZ1414" s="43"/>
      <c r="CA1414" s="43"/>
    </row>
    <row r="1415" spans="16:79" ht="12.75">
      <c r="P1415" s="11"/>
      <c r="AG1415" s="98"/>
      <c r="AM1415" s="7"/>
      <c r="AN1415" s="43"/>
      <c r="BA1415" s="7"/>
      <c r="BB1415" s="7"/>
      <c r="BC1415" s="7"/>
      <c r="BT1415" s="43"/>
      <c r="BU1415" s="43"/>
      <c r="BV1415" s="43"/>
      <c r="BW1415" s="43"/>
      <c r="BX1415" s="43"/>
      <c r="BY1415" s="43"/>
      <c r="BZ1415" s="43"/>
      <c r="CA1415" s="43"/>
    </row>
    <row r="1416" spans="16:79" ht="12.75">
      <c r="P1416" s="11"/>
      <c r="AG1416" s="98"/>
      <c r="AM1416" s="7"/>
      <c r="AN1416" s="43"/>
      <c r="BA1416" s="7"/>
      <c r="BB1416" s="7"/>
      <c r="BC1416" s="7"/>
      <c r="BT1416" s="43"/>
      <c r="BU1416" s="43"/>
      <c r="BV1416" s="43"/>
      <c r="BW1416" s="43"/>
      <c r="BX1416" s="43"/>
      <c r="BY1416" s="43"/>
      <c r="BZ1416" s="43"/>
      <c r="CA1416" s="43"/>
    </row>
    <row r="1417" spans="16:79" ht="12.75">
      <c r="P1417" s="11"/>
      <c r="AG1417" s="98"/>
      <c r="AM1417" s="7"/>
      <c r="AN1417" s="43"/>
      <c r="BA1417" s="7"/>
      <c r="BB1417" s="7"/>
      <c r="BC1417" s="7"/>
      <c r="BT1417" s="43"/>
      <c r="BU1417" s="43"/>
      <c r="BV1417" s="43"/>
      <c r="BW1417" s="43"/>
      <c r="BX1417" s="43"/>
      <c r="BY1417" s="43"/>
      <c r="BZ1417" s="43"/>
      <c r="CA1417" s="43"/>
    </row>
    <row r="1418" spans="16:79" ht="12.75">
      <c r="P1418" s="11"/>
      <c r="AG1418" s="98"/>
      <c r="AM1418" s="7"/>
      <c r="AN1418" s="43"/>
      <c r="BA1418" s="7"/>
      <c r="BB1418" s="7"/>
      <c r="BC1418" s="7"/>
      <c r="BT1418" s="43"/>
      <c r="BU1418" s="43"/>
      <c r="BV1418" s="43"/>
      <c r="BW1418" s="43"/>
      <c r="BX1418" s="43"/>
      <c r="BY1418" s="43"/>
      <c r="BZ1418" s="43"/>
      <c r="CA1418" s="43"/>
    </row>
    <row r="1419" spans="16:79" ht="12.75">
      <c r="P1419" s="11"/>
      <c r="AG1419" s="98"/>
      <c r="AM1419" s="7"/>
      <c r="AN1419" s="43"/>
      <c r="BA1419" s="7"/>
      <c r="BB1419" s="7"/>
      <c r="BC1419" s="7"/>
      <c r="BT1419" s="43"/>
      <c r="BU1419" s="43"/>
      <c r="BV1419" s="43"/>
      <c r="BW1419" s="43"/>
      <c r="BX1419" s="43"/>
      <c r="BY1419" s="43"/>
      <c r="BZ1419" s="43"/>
      <c r="CA1419" s="43"/>
    </row>
    <row r="1420" spans="16:79" ht="12.75">
      <c r="P1420" s="11"/>
      <c r="AG1420" s="98"/>
      <c r="AM1420" s="7"/>
      <c r="AN1420" s="43"/>
      <c r="BA1420" s="7"/>
      <c r="BB1420" s="7"/>
      <c r="BC1420" s="7"/>
      <c r="BT1420" s="43"/>
      <c r="BU1420" s="43"/>
      <c r="BV1420" s="43"/>
      <c r="BW1420" s="43"/>
      <c r="BX1420" s="43"/>
      <c r="BY1420" s="43"/>
      <c r="BZ1420" s="43"/>
      <c r="CA1420" s="43"/>
    </row>
    <row r="1421" spans="16:79" ht="12.75">
      <c r="P1421" s="11"/>
      <c r="AG1421" s="98"/>
      <c r="AM1421" s="7"/>
      <c r="AN1421" s="43"/>
      <c r="BA1421" s="7"/>
      <c r="BB1421" s="7"/>
      <c r="BC1421" s="7"/>
      <c r="BT1421" s="43"/>
      <c r="BU1421" s="43"/>
      <c r="BV1421" s="43"/>
      <c r="BW1421" s="43"/>
      <c r="BX1421" s="43"/>
      <c r="BY1421" s="43"/>
      <c r="BZ1421" s="43"/>
      <c r="CA1421" s="43"/>
    </row>
    <row r="1422" spans="16:79" ht="12.75">
      <c r="P1422" s="11"/>
      <c r="AG1422" s="98"/>
      <c r="AM1422" s="7"/>
      <c r="AN1422" s="43"/>
      <c r="BA1422" s="7"/>
      <c r="BB1422" s="7"/>
      <c r="BC1422" s="7"/>
      <c r="BT1422" s="43"/>
      <c r="BU1422" s="43"/>
      <c r="BV1422" s="43"/>
      <c r="BW1422" s="43"/>
      <c r="BX1422" s="43"/>
      <c r="BY1422" s="43"/>
      <c r="BZ1422" s="43"/>
      <c r="CA1422" s="43"/>
    </row>
    <row r="1423" spans="16:79" ht="12.75">
      <c r="P1423" s="11"/>
      <c r="AG1423" s="98"/>
      <c r="AM1423" s="7"/>
      <c r="AN1423" s="43"/>
      <c r="BA1423" s="7"/>
      <c r="BB1423" s="7"/>
      <c r="BC1423" s="7"/>
      <c r="BT1423" s="43"/>
      <c r="BU1423" s="43"/>
      <c r="BV1423" s="43"/>
      <c r="BW1423" s="43"/>
      <c r="BX1423" s="43"/>
      <c r="BY1423" s="43"/>
      <c r="BZ1423" s="43"/>
      <c r="CA1423" s="43"/>
    </row>
    <row r="1424" spans="16:79" ht="12.75">
      <c r="P1424" s="11"/>
      <c r="AG1424" s="98"/>
      <c r="AM1424" s="7"/>
      <c r="AN1424" s="43"/>
      <c r="BA1424" s="7"/>
      <c r="BB1424" s="7"/>
      <c r="BC1424" s="7"/>
      <c r="BT1424" s="43"/>
      <c r="BU1424" s="43"/>
      <c r="BV1424" s="43"/>
      <c r="BW1424" s="43"/>
      <c r="BX1424" s="43"/>
      <c r="BY1424" s="43"/>
      <c r="BZ1424" s="43"/>
      <c r="CA1424" s="43"/>
    </row>
    <row r="1425" spans="16:79" ht="12.75">
      <c r="P1425" s="11"/>
      <c r="AG1425" s="98"/>
      <c r="AM1425" s="7"/>
      <c r="AN1425" s="43"/>
      <c r="BA1425" s="7"/>
      <c r="BB1425" s="7"/>
      <c r="BC1425" s="7"/>
      <c r="BT1425" s="43"/>
      <c r="BU1425" s="43"/>
      <c r="BV1425" s="43"/>
      <c r="BW1425" s="43"/>
      <c r="BX1425" s="43"/>
      <c r="BY1425" s="43"/>
      <c r="BZ1425" s="43"/>
      <c r="CA1425" s="43"/>
    </row>
    <row r="1426" spans="16:79" ht="12.75">
      <c r="P1426" s="11"/>
      <c r="AG1426" s="98"/>
      <c r="AM1426" s="7"/>
      <c r="AN1426" s="43"/>
      <c r="BA1426" s="7"/>
      <c r="BB1426" s="7"/>
      <c r="BC1426" s="7"/>
      <c r="BT1426" s="43"/>
      <c r="BU1426" s="43"/>
      <c r="BV1426" s="43"/>
      <c r="BW1426" s="43"/>
      <c r="BX1426" s="43"/>
      <c r="BY1426" s="43"/>
      <c r="BZ1426" s="43"/>
      <c r="CA1426" s="43"/>
    </row>
    <row r="1427" spans="16:79" ht="12.75">
      <c r="P1427" s="11"/>
      <c r="AG1427" s="98"/>
      <c r="AM1427" s="7"/>
      <c r="AN1427" s="43"/>
      <c r="BA1427" s="7"/>
      <c r="BB1427" s="7"/>
      <c r="BC1427" s="7"/>
      <c r="BT1427" s="43"/>
      <c r="BU1427" s="43"/>
      <c r="BV1427" s="43"/>
      <c r="BW1427" s="43"/>
      <c r="BX1427" s="43"/>
      <c r="BY1427" s="43"/>
      <c r="BZ1427" s="43"/>
      <c r="CA1427" s="43"/>
    </row>
    <row r="1428" spans="16:79" ht="12.75">
      <c r="P1428" s="11"/>
      <c r="AG1428" s="98"/>
      <c r="AM1428" s="7"/>
      <c r="AN1428" s="43"/>
      <c r="BA1428" s="7"/>
      <c r="BB1428" s="7"/>
      <c r="BC1428" s="7"/>
      <c r="BT1428" s="43"/>
      <c r="BU1428" s="43"/>
      <c r="BV1428" s="43"/>
      <c r="BW1428" s="43"/>
      <c r="BX1428" s="43"/>
      <c r="BY1428" s="43"/>
      <c r="BZ1428" s="43"/>
      <c r="CA1428" s="43"/>
    </row>
    <row r="1429" spans="16:79" ht="12.75">
      <c r="P1429" s="11"/>
      <c r="AG1429" s="98"/>
      <c r="AM1429" s="7"/>
      <c r="AN1429" s="43"/>
      <c r="BA1429" s="7"/>
      <c r="BB1429" s="7"/>
      <c r="BC1429" s="7"/>
      <c r="BT1429" s="43"/>
      <c r="BU1429" s="43"/>
      <c r="BV1429" s="43"/>
      <c r="BW1429" s="43"/>
      <c r="BX1429" s="43"/>
      <c r="BY1429" s="43"/>
      <c r="BZ1429" s="43"/>
      <c r="CA1429" s="43"/>
    </row>
    <row r="1430" spans="16:79" ht="12.75">
      <c r="P1430" s="11"/>
      <c r="AG1430" s="98"/>
      <c r="AM1430" s="7"/>
      <c r="AN1430" s="43"/>
      <c r="BA1430" s="7"/>
      <c r="BB1430" s="7"/>
      <c r="BC1430" s="7"/>
      <c r="BT1430" s="43"/>
      <c r="BU1430" s="43"/>
      <c r="BV1430" s="43"/>
      <c r="BW1430" s="43"/>
      <c r="BX1430" s="43"/>
      <c r="BY1430" s="43"/>
      <c r="BZ1430" s="43"/>
      <c r="CA1430" s="43"/>
    </row>
    <row r="1431" spans="16:79" ht="12.75">
      <c r="P1431" s="11"/>
      <c r="AG1431" s="98"/>
      <c r="AM1431" s="7"/>
      <c r="AN1431" s="43"/>
      <c r="BA1431" s="7"/>
      <c r="BB1431" s="7"/>
      <c r="BC1431" s="7"/>
      <c r="BT1431" s="43"/>
      <c r="BU1431" s="43"/>
      <c r="BV1431" s="43"/>
      <c r="BW1431" s="43"/>
      <c r="BX1431" s="43"/>
      <c r="BY1431" s="43"/>
      <c r="BZ1431" s="43"/>
      <c r="CA1431" s="43"/>
    </row>
    <row r="1432" spans="16:79" ht="12.75">
      <c r="P1432" s="11"/>
      <c r="AG1432" s="98"/>
      <c r="AM1432" s="7"/>
      <c r="AN1432" s="43"/>
      <c r="BA1432" s="7"/>
      <c r="BB1432" s="7"/>
      <c r="BC1432" s="7"/>
      <c r="BT1432" s="43"/>
      <c r="BU1432" s="43"/>
      <c r="BV1432" s="43"/>
      <c r="BW1432" s="43"/>
      <c r="BX1432" s="43"/>
      <c r="BY1432" s="43"/>
      <c r="BZ1432" s="43"/>
      <c r="CA1432" s="43"/>
    </row>
    <row r="1433" spans="16:79" ht="12.75">
      <c r="P1433" s="11"/>
      <c r="AG1433" s="98"/>
      <c r="AM1433" s="7"/>
      <c r="AN1433" s="43"/>
      <c r="BA1433" s="7"/>
      <c r="BB1433" s="7"/>
      <c r="BC1433" s="7"/>
      <c r="BT1433" s="43"/>
      <c r="BU1433" s="43"/>
      <c r="BV1433" s="43"/>
      <c r="BW1433" s="43"/>
      <c r="BX1433" s="43"/>
      <c r="BY1433" s="43"/>
      <c r="BZ1433" s="43"/>
      <c r="CA1433" s="43"/>
    </row>
    <row r="1434" spans="16:79" ht="12.75">
      <c r="P1434" s="11"/>
      <c r="AG1434" s="98"/>
      <c r="AM1434" s="7"/>
      <c r="AN1434" s="43"/>
      <c r="BA1434" s="7"/>
      <c r="BB1434" s="7"/>
      <c r="BC1434" s="7"/>
      <c r="BT1434" s="43"/>
      <c r="BU1434" s="43"/>
      <c r="BV1434" s="43"/>
      <c r="BW1434" s="43"/>
      <c r="BX1434" s="43"/>
      <c r="BY1434" s="43"/>
      <c r="BZ1434" s="43"/>
      <c r="CA1434" s="43"/>
    </row>
    <row r="1435" spans="16:79" ht="12.75">
      <c r="P1435" s="11"/>
      <c r="AG1435" s="98"/>
      <c r="AM1435" s="7"/>
      <c r="AN1435" s="43"/>
      <c r="BA1435" s="7"/>
      <c r="BB1435" s="7"/>
      <c r="BC1435" s="7"/>
      <c r="BT1435" s="43"/>
      <c r="BU1435" s="43"/>
      <c r="BV1435" s="43"/>
      <c r="BW1435" s="43"/>
      <c r="BX1435" s="43"/>
      <c r="BY1435" s="43"/>
      <c r="BZ1435" s="43"/>
      <c r="CA1435" s="43"/>
    </row>
    <row r="1436" spans="16:79" ht="12.75">
      <c r="P1436" s="11"/>
      <c r="AG1436" s="98"/>
      <c r="AM1436" s="7"/>
      <c r="AN1436" s="43"/>
      <c r="BA1436" s="7"/>
      <c r="BB1436" s="7"/>
      <c r="BC1436" s="7"/>
      <c r="BT1436" s="43"/>
      <c r="BU1436" s="43"/>
      <c r="BV1436" s="43"/>
      <c r="BW1436" s="43"/>
      <c r="BX1436" s="43"/>
      <c r="BY1436" s="43"/>
      <c r="BZ1436" s="43"/>
      <c r="CA1436" s="43"/>
    </row>
    <row r="1437" spans="16:79" ht="12.75">
      <c r="P1437" s="11"/>
      <c r="AG1437" s="98"/>
      <c r="AM1437" s="7"/>
      <c r="AN1437" s="43"/>
      <c r="BA1437" s="7"/>
      <c r="BB1437" s="7"/>
      <c r="BC1437" s="7"/>
      <c r="BT1437" s="43"/>
      <c r="BU1437" s="43"/>
      <c r="BV1437" s="43"/>
      <c r="BW1437" s="43"/>
      <c r="BX1437" s="43"/>
      <c r="BY1437" s="43"/>
      <c r="BZ1437" s="43"/>
      <c r="CA1437" s="43"/>
    </row>
    <row r="1438" spans="16:79" ht="12.75">
      <c r="P1438" s="11"/>
      <c r="AG1438" s="98"/>
      <c r="AM1438" s="7"/>
      <c r="AN1438" s="43"/>
      <c r="BA1438" s="7"/>
      <c r="BB1438" s="7"/>
      <c r="BC1438" s="7"/>
      <c r="BT1438" s="43"/>
      <c r="BU1438" s="43"/>
      <c r="BV1438" s="43"/>
      <c r="BW1438" s="43"/>
      <c r="BX1438" s="43"/>
      <c r="BY1438" s="43"/>
      <c r="BZ1438" s="43"/>
      <c r="CA1438" s="43"/>
    </row>
    <row r="1439" spans="16:79" ht="12.75">
      <c r="P1439" s="11"/>
      <c r="AG1439" s="98"/>
      <c r="AM1439" s="7"/>
      <c r="AN1439" s="43"/>
      <c r="BA1439" s="7"/>
      <c r="BB1439" s="7"/>
      <c r="BC1439" s="7"/>
      <c r="BT1439" s="43"/>
      <c r="BU1439" s="43"/>
      <c r="BV1439" s="43"/>
      <c r="BW1439" s="43"/>
      <c r="BX1439" s="43"/>
      <c r="BY1439" s="43"/>
      <c r="BZ1439" s="43"/>
      <c r="CA1439" s="43"/>
    </row>
    <row r="1440" spans="16:79" ht="12.75">
      <c r="P1440" s="11"/>
      <c r="AG1440" s="98"/>
      <c r="AM1440" s="7"/>
      <c r="AN1440" s="43"/>
      <c r="BA1440" s="7"/>
      <c r="BB1440" s="7"/>
      <c r="BC1440" s="7"/>
      <c r="BT1440" s="43"/>
      <c r="BU1440" s="43"/>
      <c r="BV1440" s="43"/>
      <c r="BW1440" s="43"/>
      <c r="BX1440" s="43"/>
      <c r="BY1440" s="43"/>
      <c r="BZ1440" s="43"/>
      <c r="CA1440" s="43"/>
    </row>
    <row r="1441" spans="16:79" ht="12.75">
      <c r="P1441" s="11"/>
      <c r="AG1441" s="98"/>
      <c r="AM1441" s="7"/>
      <c r="AN1441" s="43"/>
      <c r="BA1441" s="7"/>
      <c r="BB1441" s="7"/>
      <c r="BC1441" s="7"/>
      <c r="BT1441" s="43"/>
      <c r="BU1441" s="43"/>
      <c r="BV1441" s="43"/>
      <c r="BW1441" s="43"/>
      <c r="BX1441" s="43"/>
      <c r="BY1441" s="43"/>
      <c r="BZ1441" s="43"/>
      <c r="CA1441" s="43"/>
    </row>
    <row r="1442" spans="16:79" ht="12.75">
      <c r="P1442" s="11"/>
      <c r="AG1442" s="98"/>
      <c r="AM1442" s="7"/>
      <c r="AN1442" s="43"/>
      <c r="BA1442" s="7"/>
      <c r="BB1442" s="7"/>
      <c r="BC1442" s="7"/>
      <c r="BT1442" s="43"/>
      <c r="BU1442" s="43"/>
      <c r="BV1442" s="43"/>
      <c r="BW1442" s="43"/>
      <c r="BX1442" s="43"/>
      <c r="BY1442" s="43"/>
      <c r="BZ1442" s="43"/>
      <c r="CA1442" s="43"/>
    </row>
    <row r="1443" spans="16:79" ht="12.75">
      <c r="P1443" s="11"/>
      <c r="AG1443" s="98"/>
      <c r="AM1443" s="7"/>
      <c r="AN1443" s="43"/>
      <c r="BA1443" s="7"/>
      <c r="BB1443" s="7"/>
      <c r="BC1443" s="7"/>
      <c r="BT1443" s="43"/>
      <c r="BU1443" s="43"/>
      <c r="BV1443" s="43"/>
      <c r="BW1443" s="43"/>
      <c r="BX1443" s="43"/>
      <c r="BY1443" s="43"/>
      <c r="BZ1443" s="43"/>
      <c r="CA1443" s="43"/>
    </row>
    <row r="1444" spans="16:79" ht="12.75">
      <c r="P1444" s="11"/>
      <c r="AG1444" s="98"/>
      <c r="AM1444" s="7"/>
      <c r="AN1444" s="43"/>
      <c r="BA1444" s="7"/>
      <c r="BB1444" s="7"/>
      <c r="BC1444" s="7"/>
      <c r="BT1444" s="43"/>
      <c r="BU1444" s="43"/>
      <c r="BV1444" s="43"/>
      <c r="BW1444" s="43"/>
      <c r="BX1444" s="43"/>
      <c r="BY1444" s="43"/>
      <c r="BZ1444" s="43"/>
      <c r="CA1444" s="43"/>
    </row>
    <row r="1445" spans="16:79" ht="12.75">
      <c r="P1445" s="11"/>
      <c r="AG1445" s="98"/>
      <c r="AM1445" s="7"/>
      <c r="AN1445" s="43"/>
      <c r="BA1445" s="7"/>
      <c r="BB1445" s="7"/>
      <c r="BC1445" s="7"/>
      <c r="BT1445" s="43"/>
      <c r="BU1445" s="43"/>
      <c r="BV1445" s="43"/>
      <c r="BW1445" s="43"/>
      <c r="BX1445" s="43"/>
      <c r="BY1445" s="43"/>
      <c r="BZ1445" s="43"/>
      <c r="CA1445" s="43"/>
    </row>
    <row r="1446" spans="16:79" ht="12.75">
      <c r="P1446" s="11"/>
      <c r="AG1446" s="98"/>
      <c r="AM1446" s="7"/>
      <c r="AN1446" s="43"/>
      <c r="BA1446" s="7"/>
      <c r="BB1446" s="7"/>
      <c r="BC1446" s="7"/>
      <c r="BT1446" s="43"/>
      <c r="BU1446" s="43"/>
      <c r="BV1446" s="43"/>
      <c r="BW1446" s="43"/>
      <c r="BX1446" s="43"/>
      <c r="BY1446" s="43"/>
      <c r="BZ1446" s="43"/>
      <c r="CA1446" s="43"/>
    </row>
    <row r="1447" spans="16:79" ht="12.75">
      <c r="P1447" s="11"/>
      <c r="AG1447" s="98"/>
      <c r="AM1447" s="7"/>
      <c r="AN1447" s="43"/>
      <c r="BA1447" s="7"/>
      <c r="BB1447" s="7"/>
      <c r="BC1447" s="7"/>
      <c r="BT1447" s="43"/>
      <c r="BU1447" s="43"/>
      <c r="BV1447" s="43"/>
      <c r="BW1447" s="43"/>
      <c r="BX1447" s="43"/>
      <c r="BY1447" s="43"/>
      <c r="BZ1447" s="43"/>
      <c r="CA1447" s="43"/>
    </row>
    <row r="1448" spans="16:79" ht="12.75">
      <c r="P1448" s="11"/>
      <c r="AG1448" s="98"/>
      <c r="AM1448" s="7"/>
      <c r="AN1448" s="43"/>
      <c r="BA1448" s="7"/>
      <c r="BB1448" s="7"/>
      <c r="BC1448" s="7"/>
      <c r="BT1448" s="43"/>
      <c r="BU1448" s="43"/>
      <c r="BV1448" s="43"/>
      <c r="BW1448" s="43"/>
      <c r="BX1448" s="43"/>
      <c r="BY1448" s="43"/>
      <c r="BZ1448" s="43"/>
      <c r="CA1448" s="43"/>
    </row>
    <row r="1449" spans="16:79" ht="12.75">
      <c r="P1449" s="11"/>
      <c r="AG1449" s="98"/>
      <c r="AM1449" s="7"/>
      <c r="AN1449" s="43"/>
      <c r="BA1449" s="7"/>
      <c r="BB1449" s="7"/>
      <c r="BC1449" s="7"/>
      <c r="BT1449" s="43"/>
      <c r="BU1449" s="43"/>
      <c r="BV1449" s="43"/>
      <c r="BW1449" s="43"/>
      <c r="BX1449" s="43"/>
      <c r="BY1449" s="43"/>
      <c r="BZ1449" s="43"/>
      <c r="CA1449" s="43"/>
    </row>
    <row r="1450" spans="16:79" ht="12.75">
      <c r="P1450" s="11"/>
      <c r="AG1450" s="98"/>
      <c r="AM1450" s="7"/>
      <c r="AN1450" s="43"/>
      <c r="BA1450" s="7"/>
      <c r="BB1450" s="7"/>
      <c r="BC1450" s="7"/>
      <c r="BT1450" s="43"/>
      <c r="BU1450" s="43"/>
      <c r="BV1450" s="43"/>
      <c r="BW1450" s="43"/>
      <c r="BX1450" s="43"/>
      <c r="BY1450" s="43"/>
      <c r="BZ1450" s="43"/>
      <c r="CA1450" s="43"/>
    </row>
    <row r="1451" spans="16:79" ht="12.75">
      <c r="P1451" s="11"/>
      <c r="AG1451" s="98"/>
      <c r="AM1451" s="7"/>
      <c r="AN1451" s="43"/>
      <c r="BA1451" s="7"/>
      <c r="BB1451" s="7"/>
      <c r="BC1451" s="7"/>
      <c r="BT1451" s="43"/>
      <c r="BU1451" s="43"/>
      <c r="BV1451" s="43"/>
      <c r="BW1451" s="43"/>
      <c r="BX1451" s="43"/>
      <c r="BY1451" s="43"/>
      <c r="BZ1451" s="43"/>
      <c r="CA1451" s="43"/>
    </row>
    <row r="1452" spans="16:79" ht="12.75">
      <c r="P1452" s="11"/>
      <c r="AG1452" s="98"/>
      <c r="AM1452" s="7"/>
      <c r="AN1452" s="43"/>
      <c r="BA1452" s="7"/>
      <c r="BB1452" s="7"/>
      <c r="BC1452" s="7"/>
      <c r="BT1452" s="43"/>
      <c r="BU1452" s="43"/>
      <c r="BV1452" s="43"/>
      <c r="BW1452" s="43"/>
      <c r="BX1452" s="43"/>
      <c r="BY1452" s="43"/>
      <c r="BZ1452" s="43"/>
      <c r="CA1452" s="43"/>
    </row>
    <row r="1453" spans="16:79" ht="12.75">
      <c r="P1453" s="11"/>
      <c r="AG1453" s="98"/>
      <c r="AM1453" s="7"/>
      <c r="AN1453" s="43"/>
      <c r="BA1453" s="7"/>
      <c r="BB1453" s="7"/>
      <c r="BC1453" s="7"/>
      <c r="BT1453" s="43"/>
      <c r="BU1453" s="43"/>
      <c r="BV1453" s="43"/>
      <c r="BW1453" s="43"/>
      <c r="BX1453" s="43"/>
      <c r="BY1453" s="43"/>
      <c r="BZ1453" s="43"/>
      <c r="CA1453" s="43"/>
    </row>
    <row r="1454" spans="16:79" ht="12.75">
      <c r="P1454" s="11"/>
      <c r="AG1454" s="98"/>
      <c r="AM1454" s="7"/>
      <c r="AN1454" s="43"/>
      <c r="BA1454" s="7"/>
      <c r="BB1454" s="7"/>
      <c r="BC1454" s="7"/>
      <c r="BT1454" s="43"/>
      <c r="BU1454" s="43"/>
      <c r="BV1454" s="43"/>
      <c r="BW1454" s="43"/>
      <c r="BX1454" s="43"/>
      <c r="BY1454" s="43"/>
      <c r="BZ1454" s="43"/>
      <c r="CA1454" s="43"/>
    </row>
    <row r="1455" spans="16:79" ht="12.75">
      <c r="P1455" s="11"/>
      <c r="AG1455" s="98"/>
      <c r="AM1455" s="7"/>
      <c r="AN1455" s="43"/>
      <c r="BA1455" s="7"/>
      <c r="BB1455" s="7"/>
      <c r="BC1455" s="7"/>
      <c r="BT1455" s="43"/>
      <c r="BU1455" s="43"/>
      <c r="BV1455" s="43"/>
      <c r="BW1455" s="43"/>
      <c r="BX1455" s="43"/>
      <c r="BY1455" s="43"/>
      <c r="BZ1455" s="43"/>
      <c r="CA1455" s="43"/>
    </row>
    <row r="1456" spans="16:79" ht="12.75">
      <c r="P1456" s="11"/>
      <c r="AG1456" s="98"/>
      <c r="AM1456" s="7"/>
      <c r="AN1456" s="43"/>
      <c r="BA1456" s="7"/>
      <c r="BB1456" s="7"/>
      <c r="BC1456" s="7"/>
      <c r="BT1456" s="43"/>
      <c r="BU1456" s="43"/>
      <c r="BV1456" s="43"/>
      <c r="BW1456" s="43"/>
      <c r="BX1456" s="43"/>
      <c r="BY1456" s="43"/>
      <c r="BZ1456" s="43"/>
      <c r="CA1456" s="43"/>
    </row>
    <row r="1457" spans="16:79" ht="12.75">
      <c r="P1457" s="11"/>
      <c r="AG1457" s="98"/>
      <c r="AM1457" s="7"/>
      <c r="AN1457" s="43"/>
      <c r="BA1457" s="7"/>
      <c r="BB1457" s="7"/>
      <c r="BC1457" s="7"/>
      <c r="BT1457" s="43"/>
      <c r="BU1457" s="43"/>
      <c r="BV1457" s="43"/>
      <c r="BW1457" s="43"/>
      <c r="BX1457" s="43"/>
      <c r="BY1457" s="43"/>
      <c r="BZ1457" s="43"/>
      <c r="CA1457" s="43"/>
    </row>
    <row r="1458" spans="16:79" ht="12.75">
      <c r="P1458" s="11"/>
      <c r="AG1458" s="98"/>
      <c r="AM1458" s="7"/>
      <c r="AN1458" s="43"/>
      <c r="BA1458" s="7"/>
      <c r="BB1458" s="7"/>
      <c r="BC1458" s="7"/>
      <c r="BT1458" s="43"/>
      <c r="BU1458" s="43"/>
      <c r="BV1458" s="43"/>
      <c r="BW1458" s="43"/>
      <c r="BX1458" s="43"/>
      <c r="BY1458" s="43"/>
      <c r="BZ1458" s="43"/>
      <c r="CA1458" s="43"/>
    </row>
    <row r="1459" spans="16:79" ht="12.75">
      <c r="P1459" s="11"/>
      <c r="AG1459" s="98"/>
      <c r="AM1459" s="7"/>
      <c r="AN1459" s="43"/>
      <c r="BA1459" s="7"/>
      <c r="BB1459" s="7"/>
      <c r="BC1459" s="7"/>
      <c r="BT1459" s="43"/>
      <c r="BU1459" s="43"/>
      <c r="BV1459" s="43"/>
      <c r="BW1459" s="43"/>
      <c r="BX1459" s="43"/>
      <c r="BY1459" s="43"/>
      <c r="BZ1459" s="43"/>
      <c r="CA1459" s="43"/>
    </row>
    <row r="1460" spans="16:79" ht="12.75">
      <c r="P1460" s="11"/>
      <c r="AG1460" s="98"/>
      <c r="AM1460" s="7"/>
      <c r="AN1460" s="43"/>
      <c r="BA1460" s="7"/>
      <c r="BB1460" s="7"/>
      <c r="BC1460" s="7"/>
      <c r="BT1460" s="43"/>
      <c r="BU1460" s="43"/>
      <c r="BV1460" s="43"/>
      <c r="BW1460" s="43"/>
      <c r="BX1460" s="43"/>
      <c r="BY1460" s="43"/>
      <c r="BZ1460" s="43"/>
      <c r="CA1460" s="43"/>
    </row>
    <row r="1461" spans="16:79" ht="12.75">
      <c r="P1461" s="11"/>
      <c r="AG1461" s="98"/>
      <c r="AM1461" s="7"/>
      <c r="AN1461" s="43"/>
      <c r="BA1461" s="7"/>
      <c r="BB1461" s="7"/>
      <c r="BC1461" s="7"/>
      <c r="BT1461" s="43"/>
      <c r="BU1461" s="43"/>
      <c r="BV1461" s="43"/>
      <c r="BW1461" s="43"/>
      <c r="BX1461" s="43"/>
      <c r="BY1461" s="43"/>
      <c r="BZ1461" s="43"/>
      <c r="CA1461" s="43"/>
    </row>
    <row r="1462" spans="16:79" ht="12.75">
      <c r="P1462" s="11"/>
      <c r="AG1462" s="98"/>
      <c r="AM1462" s="7"/>
      <c r="AN1462" s="43"/>
      <c r="BA1462" s="7"/>
      <c r="BB1462" s="7"/>
      <c r="BC1462" s="7"/>
      <c r="BT1462" s="43"/>
      <c r="BU1462" s="43"/>
      <c r="BV1462" s="43"/>
      <c r="BW1462" s="43"/>
      <c r="BX1462" s="43"/>
      <c r="BY1462" s="43"/>
      <c r="BZ1462" s="43"/>
      <c r="CA1462" s="43"/>
    </row>
    <row r="1463" spans="16:79" ht="12.75">
      <c r="P1463" s="11"/>
      <c r="AG1463" s="98"/>
      <c r="AM1463" s="7"/>
      <c r="AN1463" s="43"/>
      <c r="BA1463" s="7"/>
      <c r="BB1463" s="7"/>
      <c r="BC1463" s="7"/>
      <c r="BT1463" s="43"/>
      <c r="BU1463" s="43"/>
      <c r="BV1463" s="43"/>
      <c r="BW1463" s="43"/>
      <c r="BX1463" s="43"/>
      <c r="BY1463" s="43"/>
      <c r="BZ1463" s="43"/>
      <c r="CA1463" s="43"/>
    </row>
    <row r="1464" spans="16:79" ht="12.75">
      <c r="P1464" s="11"/>
      <c r="AG1464" s="98"/>
      <c r="AM1464" s="7"/>
      <c r="AN1464" s="43"/>
      <c r="BA1464" s="7"/>
      <c r="BB1464" s="7"/>
      <c r="BC1464" s="7"/>
      <c r="BT1464" s="43"/>
      <c r="BU1464" s="43"/>
      <c r="BV1464" s="43"/>
      <c r="BW1464" s="43"/>
      <c r="BX1464" s="43"/>
      <c r="BY1464" s="43"/>
      <c r="BZ1464" s="43"/>
      <c r="CA1464" s="43"/>
    </row>
    <row r="1465" spans="16:79" ht="12.75">
      <c r="P1465" s="11"/>
      <c r="AG1465" s="98"/>
      <c r="AM1465" s="7"/>
      <c r="AN1465" s="43"/>
      <c r="BA1465" s="7"/>
      <c r="BB1465" s="7"/>
      <c r="BC1465" s="7"/>
      <c r="BT1465" s="43"/>
      <c r="BU1465" s="43"/>
      <c r="BV1465" s="43"/>
      <c r="BW1465" s="43"/>
      <c r="BX1465" s="43"/>
      <c r="BY1465" s="43"/>
      <c r="BZ1465" s="43"/>
      <c r="CA1465" s="43"/>
    </row>
    <row r="1466" spans="16:79" ht="12.75">
      <c r="P1466" s="11"/>
      <c r="AG1466" s="98"/>
      <c r="AM1466" s="7"/>
      <c r="AN1466" s="43"/>
      <c r="BA1466" s="7"/>
      <c r="BB1466" s="7"/>
      <c r="BC1466" s="7"/>
      <c r="BT1466" s="43"/>
      <c r="BU1466" s="43"/>
      <c r="BV1466" s="43"/>
      <c r="BW1466" s="43"/>
      <c r="BX1466" s="43"/>
      <c r="BY1466" s="43"/>
      <c r="BZ1466" s="43"/>
      <c r="CA1466" s="43"/>
    </row>
    <row r="1467" spans="16:79" ht="12.75">
      <c r="P1467" s="11"/>
      <c r="AG1467" s="98"/>
      <c r="AM1467" s="7"/>
      <c r="AN1467" s="43"/>
      <c r="BA1467" s="7"/>
      <c r="BB1467" s="7"/>
      <c r="BC1467" s="7"/>
      <c r="BT1467" s="43"/>
      <c r="BU1467" s="43"/>
      <c r="BV1467" s="43"/>
      <c r="BW1467" s="43"/>
      <c r="BX1467" s="43"/>
      <c r="BY1467" s="43"/>
      <c r="BZ1467" s="43"/>
      <c r="CA1467" s="43"/>
    </row>
    <row r="1468" spans="16:79" ht="12.75">
      <c r="P1468" s="11"/>
      <c r="AG1468" s="98"/>
      <c r="AM1468" s="7"/>
      <c r="AN1468" s="43"/>
      <c r="BA1468" s="7"/>
      <c r="BB1468" s="7"/>
      <c r="BC1468" s="7"/>
      <c r="BT1468" s="43"/>
      <c r="BU1468" s="43"/>
      <c r="BV1468" s="43"/>
      <c r="BW1468" s="43"/>
      <c r="BX1468" s="43"/>
      <c r="BY1468" s="43"/>
      <c r="BZ1468" s="43"/>
      <c r="CA1468" s="43"/>
    </row>
    <row r="1469" spans="16:79" ht="12.75">
      <c r="P1469" s="11"/>
      <c r="AG1469" s="98"/>
      <c r="AM1469" s="7"/>
      <c r="AN1469" s="43"/>
      <c r="BA1469" s="7"/>
      <c r="BB1469" s="7"/>
      <c r="BC1469" s="7"/>
      <c r="BT1469" s="43"/>
      <c r="BU1469" s="43"/>
      <c r="BV1469" s="43"/>
      <c r="BW1469" s="43"/>
      <c r="BX1469" s="43"/>
      <c r="BY1469" s="43"/>
      <c r="BZ1469" s="43"/>
      <c r="CA1469" s="43"/>
    </row>
    <row r="1470" spans="16:79" ht="12.75">
      <c r="P1470" s="11"/>
      <c r="AG1470" s="98"/>
      <c r="AM1470" s="7"/>
      <c r="AN1470" s="43"/>
      <c r="BA1470" s="7"/>
      <c r="BB1470" s="7"/>
      <c r="BC1470" s="7"/>
      <c r="BT1470" s="43"/>
      <c r="BU1470" s="43"/>
      <c r="BV1470" s="43"/>
      <c r="BW1470" s="43"/>
      <c r="BX1470" s="43"/>
      <c r="BY1470" s="43"/>
      <c r="BZ1470" s="43"/>
      <c r="CA1470" s="43"/>
    </row>
    <row r="1471" spans="16:79" ht="12.75">
      <c r="P1471" s="11"/>
      <c r="AG1471" s="98"/>
      <c r="AM1471" s="7"/>
      <c r="AN1471" s="43"/>
      <c r="BA1471" s="7"/>
      <c r="BB1471" s="7"/>
      <c r="BC1471" s="7"/>
      <c r="BT1471" s="43"/>
      <c r="BU1471" s="43"/>
      <c r="BV1471" s="43"/>
      <c r="BW1471" s="43"/>
      <c r="BX1471" s="43"/>
      <c r="BY1471" s="43"/>
      <c r="BZ1471" s="43"/>
      <c r="CA1471" s="43"/>
    </row>
    <row r="1472" spans="16:79" ht="12.75">
      <c r="P1472" s="11"/>
      <c r="AG1472" s="98"/>
      <c r="AM1472" s="7"/>
      <c r="AN1472" s="43"/>
      <c r="BA1472" s="7"/>
      <c r="BB1472" s="7"/>
      <c r="BC1472" s="7"/>
      <c r="BT1472" s="43"/>
      <c r="BU1472" s="43"/>
      <c r="BV1472" s="43"/>
      <c r="BW1472" s="43"/>
      <c r="BX1472" s="43"/>
      <c r="BY1472" s="43"/>
      <c r="BZ1472" s="43"/>
      <c r="CA1472" s="43"/>
    </row>
    <row r="1473" spans="16:79" ht="12.75">
      <c r="P1473" s="11"/>
      <c r="AG1473" s="98"/>
      <c r="AM1473" s="7"/>
      <c r="AN1473" s="43"/>
      <c r="BA1473" s="7"/>
      <c r="BB1473" s="7"/>
      <c r="BC1473" s="7"/>
      <c r="BT1473" s="43"/>
      <c r="BU1473" s="43"/>
      <c r="BV1473" s="43"/>
      <c r="BW1473" s="43"/>
      <c r="BX1473" s="43"/>
      <c r="BY1473" s="43"/>
      <c r="BZ1473" s="43"/>
      <c r="CA1473" s="43"/>
    </row>
    <row r="1474" spans="16:79" ht="12.75">
      <c r="P1474" s="11"/>
      <c r="AG1474" s="98"/>
      <c r="AM1474" s="7"/>
      <c r="AN1474" s="43"/>
      <c r="BA1474" s="7"/>
      <c r="BB1474" s="7"/>
      <c r="BC1474" s="7"/>
      <c r="BT1474" s="43"/>
      <c r="BU1474" s="43"/>
      <c r="BV1474" s="43"/>
      <c r="BW1474" s="43"/>
      <c r="BX1474" s="43"/>
      <c r="BY1474" s="43"/>
      <c r="BZ1474" s="43"/>
      <c r="CA1474" s="43"/>
    </row>
    <row r="1475" spans="16:79" ht="12.75">
      <c r="P1475" s="11"/>
      <c r="AG1475" s="98"/>
      <c r="AM1475" s="7"/>
      <c r="AN1475" s="43"/>
      <c r="BA1475" s="7"/>
      <c r="BB1475" s="7"/>
      <c r="BC1475" s="7"/>
      <c r="BT1475" s="43"/>
      <c r="BU1475" s="43"/>
      <c r="BV1475" s="43"/>
      <c r="BW1475" s="43"/>
      <c r="BX1475" s="43"/>
      <c r="BY1475" s="43"/>
      <c r="BZ1475" s="43"/>
      <c r="CA1475" s="43"/>
    </row>
    <row r="1476" spans="16:79" ht="12.75">
      <c r="P1476" s="11"/>
      <c r="AG1476" s="98"/>
      <c r="AM1476" s="7"/>
      <c r="AN1476" s="43"/>
      <c r="BA1476" s="7"/>
      <c r="BB1476" s="7"/>
      <c r="BC1476" s="7"/>
      <c r="BT1476" s="43"/>
      <c r="BU1476" s="43"/>
      <c r="BV1476" s="43"/>
      <c r="BW1476" s="43"/>
      <c r="BX1476" s="43"/>
      <c r="BY1476" s="43"/>
      <c r="BZ1476" s="43"/>
      <c r="CA1476" s="43"/>
    </row>
    <row r="1477" spans="16:79" ht="12.75">
      <c r="P1477" s="11"/>
      <c r="AG1477" s="98"/>
      <c r="AM1477" s="7"/>
      <c r="AN1477" s="43"/>
      <c r="BA1477" s="7"/>
      <c r="BB1477" s="7"/>
      <c r="BC1477" s="7"/>
      <c r="BT1477" s="43"/>
      <c r="BU1477" s="43"/>
      <c r="BV1477" s="43"/>
      <c r="BW1477" s="43"/>
      <c r="BX1477" s="43"/>
      <c r="BY1477" s="43"/>
      <c r="BZ1477" s="43"/>
      <c r="CA1477" s="43"/>
    </row>
    <row r="1478" spans="16:79" ht="12.75">
      <c r="P1478" s="11"/>
      <c r="AG1478" s="98"/>
      <c r="AM1478" s="7"/>
      <c r="AN1478" s="43"/>
      <c r="BA1478" s="7"/>
      <c r="BB1478" s="7"/>
      <c r="BC1478" s="7"/>
      <c r="BT1478" s="43"/>
      <c r="BU1478" s="43"/>
      <c r="BV1478" s="43"/>
      <c r="BW1478" s="43"/>
      <c r="BX1478" s="43"/>
      <c r="BY1478" s="43"/>
      <c r="BZ1478" s="43"/>
      <c r="CA1478" s="43"/>
    </row>
    <row r="1479" spans="16:79" ht="12.75">
      <c r="P1479" s="11"/>
      <c r="AG1479" s="98"/>
      <c r="AM1479" s="7"/>
      <c r="AN1479" s="43"/>
      <c r="BA1479" s="7"/>
      <c r="BB1479" s="7"/>
      <c r="BC1479" s="7"/>
      <c r="BT1479" s="43"/>
      <c r="BU1479" s="43"/>
      <c r="BV1479" s="43"/>
      <c r="BW1479" s="43"/>
      <c r="BX1479" s="43"/>
      <c r="BY1479" s="43"/>
      <c r="BZ1479" s="43"/>
      <c r="CA1479" s="43"/>
    </row>
    <row r="1480" spans="16:79" ht="12.75">
      <c r="P1480" s="11"/>
      <c r="AG1480" s="98"/>
      <c r="AM1480" s="7"/>
      <c r="AN1480" s="43"/>
      <c r="BA1480" s="7"/>
      <c r="BB1480" s="7"/>
      <c r="BC1480" s="7"/>
      <c r="BT1480" s="43"/>
      <c r="BU1480" s="43"/>
      <c r="BV1480" s="43"/>
      <c r="BW1480" s="43"/>
      <c r="BX1480" s="43"/>
      <c r="BY1480" s="43"/>
      <c r="BZ1480" s="43"/>
      <c r="CA1480" s="43"/>
    </row>
    <row r="1481" spans="16:79" ht="12.75">
      <c r="P1481" s="11"/>
      <c r="AG1481" s="98"/>
      <c r="AM1481" s="7"/>
      <c r="AN1481" s="43"/>
      <c r="BA1481" s="7"/>
      <c r="BB1481" s="7"/>
      <c r="BC1481" s="7"/>
      <c r="BT1481" s="43"/>
      <c r="BU1481" s="43"/>
      <c r="BV1481" s="43"/>
      <c r="BW1481" s="43"/>
      <c r="BX1481" s="43"/>
      <c r="BY1481" s="43"/>
      <c r="BZ1481" s="43"/>
      <c r="CA1481" s="43"/>
    </row>
    <row r="1482" spans="16:79" ht="12.75">
      <c r="P1482" s="11"/>
      <c r="AG1482" s="98"/>
      <c r="AM1482" s="7"/>
      <c r="AN1482" s="43"/>
      <c r="BA1482" s="7"/>
      <c r="BB1482" s="7"/>
      <c r="BC1482" s="7"/>
      <c r="BT1482" s="43"/>
      <c r="BU1482" s="43"/>
      <c r="BV1482" s="43"/>
      <c r="BW1482" s="43"/>
      <c r="BX1482" s="43"/>
      <c r="BY1482" s="43"/>
      <c r="BZ1482" s="43"/>
      <c r="CA1482" s="43"/>
    </row>
    <row r="1483" spans="16:79" ht="12.75">
      <c r="P1483" s="11"/>
      <c r="AG1483" s="98"/>
      <c r="AM1483" s="7"/>
      <c r="AN1483" s="43"/>
      <c r="BA1483" s="7"/>
      <c r="BB1483" s="7"/>
      <c r="BC1483" s="7"/>
      <c r="BT1483" s="43"/>
      <c r="BU1483" s="43"/>
      <c r="BV1483" s="43"/>
      <c r="BW1483" s="43"/>
      <c r="BX1483" s="43"/>
      <c r="BY1483" s="43"/>
      <c r="BZ1483" s="43"/>
      <c r="CA1483" s="43"/>
    </row>
    <row r="1484" spans="16:79" ht="12.75">
      <c r="P1484" s="11"/>
      <c r="AG1484" s="98"/>
      <c r="AM1484" s="7"/>
      <c r="AN1484" s="43"/>
      <c r="BA1484" s="7"/>
      <c r="BB1484" s="7"/>
      <c r="BC1484" s="7"/>
      <c r="BT1484" s="43"/>
      <c r="BU1484" s="43"/>
      <c r="BV1484" s="43"/>
      <c r="BW1484" s="43"/>
      <c r="BX1484" s="43"/>
      <c r="BY1484" s="43"/>
      <c r="BZ1484" s="43"/>
      <c r="CA1484" s="43"/>
    </row>
    <row r="1485" spans="16:79" ht="12.75">
      <c r="P1485" s="11"/>
      <c r="AG1485" s="98"/>
      <c r="AM1485" s="7"/>
      <c r="AN1485" s="43"/>
      <c r="BA1485" s="7"/>
      <c r="BB1485" s="7"/>
      <c r="BC1485" s="7"/>
      <c r="BT1485" s="43"/>
      <c r="BU1485" s="43"/>
      <c r="BV1485" s="43"/>
      <c r="BW1485" s="43"/>
      <c r="BX1485" s="43"/>
      <c r="BY1485" s="43"/>
      <c r="BZ1485" s="43"/>
      <c r="CA1485" s="43"/>
    </row>
    <row r="1486" spans="16:79" ht="12.75">
      <c r="P1486" s="11"/>
      <c r="AG1486" s="98"/>
      <c r="AM1486" s="7"/>
      <c r="AN1486" s="43"/>
      <c r="BA1486" s="7"/>
      <c r="BB1486" s="7"/>
      <c r="BC1486" s="7"/>
      <c r="BT1486" s="43"/>
      <c r="BU1486" s="43"/>
      <c r="BV1486" s="43"/>
      <c r="BW1486" s="43"/>
      <c r="BX1486" s="43"/>
      <c r="BY1486" s="43"/>
      <c r="BZ1486" s="43"/>
      <c r="CA1486" s="43"/>
    </row>
    <row r="1487" spans="16:79" ht="12.75">
      <c r="P1487" s="11"/>
      <c r="AG1487" s="98"/>
      <c r="AM1487" s="7"/>
      <c r="AN1487" s="43"/>
      <c r="BA1487" s="7"/>
      <c r="BB1487" s="7"/>
      <c r="BC1487" s="7"/>
      <c r="BT1487" s="43"/>
      <c r="BU1487" s="43"/>
      <c r="BV1487" s="43"/>
      <c r="BW1487" s="43"/>
      <c r="BX1487" s="43"/>
      <c r="BY1487" s="43"/>
      <c r="BZ1487" s="43"/>
      <c r="CA1487" s="43"/>
    </row>
    <row r="1488" spans="16:79" ht="12.75">
      <c r="P1488" s="11"/>
      <c r="AG1488" s="98"/>
      <c r="AM1488" s="7"/>
      <c r="AN1488" s="43"/>
      <c r="BA1488" s="7"/>
      <c r="BB1488" s="7"/>
      <c r="BC1488" s="7"/>
      <c r="BT1488" s="43"/>
      <c r="BU1488" s="43"/>
      <c r="BV1488" s="43"/>
      <c r="BW1488" s="43"/>
      <c r="BX1488" s="43"/>
      <c r="BY1488" s="43"/>
      <c r="BZ1488" s="43"/>
      <c r="CA1488" s="43"/>
    </row>
    <row r="1489" spans="16:79" ht="12.75">
      <c r="P1489" s="11"/>
      <c r="AG1489" s="98"/>
      <c r="AM1489" s="7"/>
      <c r="AN1489" s="43"/>
      <c r="BA1489" s="7"/>
      <c r="BB1489" s="7"/>
      <c r="BC1489" s="7"/>
      <c r="BT1489" s="43"/>
      <c r="BU1489" s="43"/>
      <c r="BV1489" s="43"/>
      <c r="BW1489" s="43"/>
      <c r="BX1489" s="43"/>
      <c r="BY1489" s="43"/>
      <c r="BZ1489" s="43"/>
      <c r="CA1489" s="43"/>
    </row>
    <row r="1490" spans="16:79" ht="12.75">
      <c r="P1490" s="11"/>
      <c r="AG1490" s="98"/>
      <c r="AM1490" s="7"/>
      <c r="AN1490" s="43"/>
      <c r="BA1490" s="7"/>
      <c r="BB1490" s="7"/>
      <c r="BC1490" s="7"/>
      <c r="BT1490" s="43"/>
      <c r="BU1490" s="43"/>
      <c r="BV1490" s="43"/>
      <c r="BW1490" s="43"/>
      <c r="BX1490" s="43"/>
      <c r="BY1490" s="43"/>
      <c r="BZ1490" s="43"/>
      <c r="CA1490" s="43"/>
    </row>
    <row r="1491" spans="16:79" ht="12.75">
      <c r="P1491" s="11"/>
      <c r="AG1491" s="98"/>
      <c r="AM1491" s="7"/>
      <c r="AN1491" s="43"/>
      <c r="BA1491" s="7"/>
      <c r="BB1491" s="7"/>
      <c r="BC1491" s="7"/>
      <c r="BT1491" s="43"/>
      <c r="BU1491" s="43"/>
      <c r="BV1491" s="43"/>
      <c r="BW1491" s="43"/>
      <c r="BX1491" s="43"/>
      <c r="BY1491" s="43"/>
      <c r="BZ1491" s="43"/>
      <c r="CA1491" s="43"/>
    </row>
    <row r="1492" spans="16:79" ht="12.75">
      <c r="P1492" s="11"/>
      <c r="AG1492" s="98"/>
      <c r="AM1492" s="7"/>
      <c r="AN1492" s="43"/>
      <c r="BA1492" s="7"/>
      <c r="BB1492" s="7"/>
      <c r="BC1492" s="7"/>
      <c r="BT1492" s="43"/>
      <c r="BU1492" s="43"/>
      <c r="BV1492" s="43"/>
      <c r="BW1492" s="43"/>
      <c r="BX1492" s="43"/>
      <c r="BY1492" s="43"/>
      <c r="BZ1492" s="43"/>
      <c r="CA1492" s="43"/>
    </row>
    <row r="1493" spans="16:79" ht="12.75">
      <c r="P1493" s="11"/>
      <c r="AG1493" s="98"/>
      <c r="AM1493" s="7"/>
      <c r="AN1493" s="43"/>
      <c r="BA1493" s="7"/>
      <c r="BB1493" s="7"/>
      <c r="BC1493" s="7"/>
      <c r="BT1493" s="43"/>
      <c r="BU1493" s="43"/>
      <c r="BV1493" s="43"/>
      <c r="BW1493" s="43"/>
      <c r="BX1493" s="43"/>
      <c r="BY1493" s="43"/>
      <c r="BZ1493" s="43"/>
      <c r="CA1493" s="43"/>
    </row>
    <row r="1494" spans="16:79" ht="12.75">
      <c r="P1494" s="11"/>
      <c r="AG1494" s="98"/>
      <c r="AM1494" s="7"/>
      <c r="AN1494" s="43"/>
      <c r="BA1494" s="7"/>
      <c r="BB1494" s="7"/>
      <c r="BC1494" s="7"/>
      <c r="BT1494" s="43"/>
      <c r="BU1494" s="43"/>
      <c r="BV1494" s="43"/>
      <c r="BW1494" s="43"/>
      <c r="BX1494" s="43"/>
      <c r="BY1494" s="43"/>
      <c r="BZ1494" s="43"/>
      <c r="CA1494" s="43"/>
    </row>
    <row r="1495" spans="16:79" ht="12.75">
      <c r="P1495" s="11"/>
      <c r="AG1495" s="98"/>
      <c r="AM1495" s="7"/>
      <c r="AN1495" s="43"/>
      <c r="BA1495" s="7"/>
      <c r="BB1495" s="7"/>
      <c r="BC1495" s="7"/>
      <c r="BT1495" s="43"/>
      <c r="BU1495" s="43"/>
      <c r="BV1495" s="43"/>
      <c r="BW1495" s="43"/>
      <c r="BX1495" s="43"/>
      <c r="BY1495" s="43"/>
      <c r="BZ1495" s="43"/>
      <c r="CA1495" s="43"/>
    </row>
    <row r="1496" spans="16:79" ht="12.75">
      <c r="P1496" s="11"/>
      <c r="AG1496" s="98"/>
      <c r="AM1496" s="7"/>
      <c r="AN1496" s="43"/>
      <c r="BA1496" s="7"/>
      <c r="BB1496" s="7"/>
      <c r="BC1496" s="7"/>
      <c r="BT1496" s="43"/>
      <c r="BU1496" s="43"/>
      <c r="BV1496" s="43"/>
      <c r="BW1496" s="43"/>
      <c r="BX1496" s="43"/>
      <c r="BY1496" s="43"/>
      <c r="BZ1496" s="43"/>
      <c r="CA1496" s="43"/>
    </row>
    <row r="1497" spans="16:79" ht="12.75">
      <c r="P1497" s="11"/>
      <c r="AG1497" s="98"/>
      <c r="AM1497" s="7"/>
      <c r="AN1497" s="43"/>
      <c r="BA1497" s="7"/>
      <c r="BB1497" s="7"/>
      <c r="BC1497" s="7"/>
      <c r="BT1497" s="43"/>
      <c r="BU1497" s="43"/>
      <c r="BV1497" s="43"/>
      <c r="BW1497" s="43"/>
      <c r="BX1497" s="43"/>
      <c r="BY1497" s="43"/>
      <c r="BZ1497" s="43"/>
      <c r="CA1497" s="43"/>
    </row>
    <row r="1498" spans="16:79" ht="12.75">
      <c r="P1498" s="11"/>
      <c r="AG1498" s="98"/>
      <c r="AM1498" s="7"/>
      <c r="AN1498" s="43"/>
      <c r="BA1498" s="7"/>
      <c r="BB1498" s="7"/>
      <c r="BC1498" s="7"/>
      <c r="BT1498" s="43"/>
      <c r="BU1498" s="43"/>
      <c r="BV1498" s="43"/>
      <c r="BW1498" s="43"/>
      <c r="BX1498" s="43"/>
      <c r="BY1498" s="43"/>
      <c r="BZ1498" s="43"/>
      <c r="CA1498" s="43"/>
    </row>
    <row r="1499" spans="16:79" ht="12.75">
      <c r="P1499" s="11"/>
      <c r="AG1499" s="98"/>
      <c r="AM1499" s="7"/>
      <c r="AN1499" s="43"/>
      <c r="BA1499" s="7"/>
      <c r="BB1499" s="7"/>
      <c r="BC1499" s="7"/>
      <c r="BT1499" s="43"/>
      <c r="BU1499" s="43"/>
      <c r="BV1499" s="43"/>
      <c r="BW1499" s="43"/>
      <c r="BX1499" s="43"/>
      <c r="BY1499" s="43"/>
      <c r="BZ1499" s="43"/>
      <c r="CA1499" s="43"/>
    </row>
    <row r="1500" spans="16:79" ht="12.75">
      <c r="P1500" s="11"/>
      <c r="AG1500" s="98"/>
      <c r="AM1500" s="7"/>
      <c r="AN1500" s="43"/>
      <c r="BA1500" s="7"/>
      <c r="BB1500" s="7"/>
      <c r="BC1500" s="7"/>
      <c r="BT1500" s="43"/>
      <c r="BU1500" s="43"/>
      <c r="BV1500" s="43"/>
      <c r="BW1500" s="43"/>
      <c r="BX1500" s="43"/>
      <c r="BY1500" s="43"/>
      <c r="BZ1500" s="43"/>
      <c r="CA1500" s="43"/>
    </row>
    <row r="1501" spans="16:79" ht="12.75">
      <c r="P1501" s="11"/>
      <c r="AG1501" s="98"/>
      <c r="AM1501" s="7"/>
      <c r="AN1501" s="43"/>
      <c r="BA1501" s="7"/>
      <c r="BB1501" s="7"/>
      <c r="BC1501" s="7"/>
      <c r="BT1501" s="43"/>
      <c r="BU1501" s="43"/>
      <c r="BV1501" s="43"/>
      <c r="BW1501" s="43"/>
      <c r="BX1501" s="43"/>
      <c r="BY1501" s="43"/>
      <c r="BZ1501" s="43"/>
      <c r="CA1501" s="43"/>
    </row>
    <row r="1502" spans="16:79" ht="12.75">
      <c r="P1502" s="11"/>
      <c r="AG1502" s="98"/>
      <c r="AM1502" s="7"/>
      <c r="AN1502" s="43"/>
      <c r="BA1502" s="7"/>
      <c r="BB1502" s="7"/>
      <c r="BC1502" s="7"/>
      <c r="BT1502" s="43"/>
      <c r="BU1502" s="43"/>
      <c r="BV1502" s="43"/>
      <c r="BW1502" s="43"/>
      <c r="BX1502" s="43"/>
      <c r="BY1502" s="43"/>
      <c r="BZ1502" s="43"/>
      <c r="CA1502" s="43"/>
    </row>
    <row r="1503" spans="16:79" ht="12.75">
      <c r="P1503" s="11"/>
      <c r="AG1503" s="98"/>
      <c r="AM1503" s="7"/>
      <c r="AN1503" s="43"/>
      <c r="BA1503" s="7"/>
      <c r="BB1503" s="7"/>
      <c r="BC1503" s="7"/>
      <c r="BT1503" s="43"/>
      <c r="BU1503" s="43"/>
      <c r="BV1503" s="43"/>
      <c r="BW1503" s="43"/>
      <c r="BX1503" s="43"/>
      <c r="BY1503" s="43"/>
      <c r="BZ1503" s="43"/>
      <c r="CA1503" s="43"/>
    </row>
    <row r="1504" spans="16:79" ht="12.75">
      <c r="P1504" s="11"/>
      <c r="AG1504" s="98"/>
      <c r="AM1504" s="7"/>
      <c r="AN1504" s="43"/>
      <c r="BA1504" s="7"/>
      <c r="BB1504" s="7"/>
      <c r="BC1504" s="7"/>
      <c r="BT1504" s="43"/>
      <c r="BU1504" s="43"/>
      <c r="BV1504" s="43"/>
      <c r="BW1504" s="43"/>
      <c r="BX1504" s="43"/>
      <c r="BY1504" s="43"/>
      <c r="BZ1504" s="43"/>
      <c r="CA1504" s="43"/>
    </row>
    <row r="1505" spans="16:79" ht="12.75">
      <c r="P1505" s="11"/>
      <c r="AG1505" s="98"/>
      <c r="AM1505" s="7"/>
      <c r="AN1505" s="43"/>
      <c r="BA1505" s="7"/>
      <c r="BB1505" s="7"/>
      <c r="BC1505" s="7"/>
      <c r="BT1505" s="43"/>
      <c r="BU1505" s="43"/>
      <c r="BV1505" s="43"/>
      <c r="BW1505" s="43"/>
      <c r="BX1505" s="43"/>
      <c r="BY1505" s="43"/>
      <c r="BZ1505" s="43"/>
      <c r="CA1505" s="43"/>
    </row>
    <row r="1506" spans="16:79" ht="12.75">
      <c r="P1506" s="11"/>
      <c r="AG1506" s="98"/>
      <c r="AM1506" s="7"/>
      <c r="AN1506" s="43"/>
      <c r="BA1506" s="7"/>
      <c r="BB1506" s="7"/>
      <c r="BC1506" s="7"/>
      <c r="BT1506" s="43"/>
      <c r="BU1506" s="43"/>
      <c r="BV1506" s="43"/>
      <c r="BW1506" s="43"/>
      <c r="BX1506" s="43"/>
      <c r="BY1506" s="43"/>
      <c r="BZ1506" s="43"/>
      <c r="CA1506" s="43"/>
    </row>
    <row r="1507" spans="16:79" ht="12.75">
      <c r="P1507" s="11"/>
      <c r="AG1507" s="98"/>
      <c r="AM1507" s="7"/>
      <c r="AN1507" s="43"/>
      <c r="BA1507" s="7"/>
      <c r="BB1507" s="7"/>
      <c r="BC1507" s="7"/>
      <c r="BT1507" s="43"/>
      <c r="BU1507" s="43"/>
      <c r="BV1507" s="43"/>
      <c r="BW1507" s="43"/>
      <c r="BX1507" s="43"/>
      <c r="BY1507" s="43"/>
      <c r="BZ1507" s="43"/>
      <c r="CA1507" s="43"/>
    </row>
    <row r="1508" spans="16:79" ht="12.75">
      <c r="P1508" s="11"/>
      <c r="AG1508" s="98"/>
      <c r="AM1508" s="7"/>
      <c r="AN1508" s="43"/>
      <c r="BA1508" s="7"/>
      <c r="BB1508" s="7"/>
      <c r="BC1508" s="7"/>
      <c r="BT1508" s="43"/>
      <c r="BU1508" s="43"/>
      <c r="BV1508" s="43"/>
      <c r="BW1508" s="43"/>
      <c r="BX1508" s="43"/>
      <c r="BY1508" s="43"/>
      <c r="BZ1508" s="43"/>
      <c r="CA1508" s="43"/>
    </row>
    <row r="1509" spans="16:79" ht="12.75">
      <c r="P1509" s="11"/>
      <c r="AG1509" s="98"/>
      <c r="AM1509" s="7"/>
      <c r="AN1509" s="43"/>
      <c r="BA1509" s="7"/>
      <c r="BB1509" s="7"/>
      <c r="BC1509" s="7"/>
      <c r="BT1509" s="43"/>
      <c r="BU1509" s="43"/>
      <c r="BV1509" s="43"/>
      <c r="BW1509" s="43"/>
      <c r="BX1509" s="43"/>
      <c r="BY1509" s="43"/>
      <c r="BZ1509" s="43"/>
      <c r="CA1509" s="43"/>
    </row>
    <row r="1510" spans="16:79" ht="12.75">
      <c r="P1510" s="11"/>
      <c r="AG1510" s="98"/>
      <c r="AM1510" s="7"/>
      <c r="AN1510" s="43"/>
      <c r="BA1510" s="7"/>
      <c r="BB1510" s="7"/>
      <c r="BC1510" s="7"/>
      <c r="BT1510" s="43"/>
      <c r="BU1510" s="43"/>
      <c r="BV1510" s="43"/>
      <c r="BW1510" s="43"/>
      <c r="BX1510" s="43"/>
      <c r="BY1510" s="43"/>
      <c r="BZ1510" s="43"/>
      <c r="CA1510" s="43"/>
    </row>
    <row r="1511" spans="16:79" ht="12.75">
      <c r="P1511" s="11"/>
      <c r="AG1511" s="98"/>
      <c r="AM1511" s="7"/>
      <c r="AN1511" s="43"/>
      <c r="BA1511" s="7"/>
      <c r="BB1511" s="7"/>
      <c r="BC1511" s="7"/>
      <c r="BT1511" s="43"/>
      <c r="BU1511" s="43"/>
      <c r="BV1511" s="43"/>
      <c r="BW1511" s="43"/>
      <c r="BX1511" s="43"/>
      <c r="BY1511" s="43"/>
      <c r="BZ1511" s="43"/>
      <c r="CA1511" s="43"/>
    </row>
    <row r="1512" spans="16:79" ht="12.75">
      <c r="P1512" s="11"/>
      <c r="AG1512" s="98"/>
      <c r="AM1512" s="7"/>
      <c r="AN1512" s="43"/>
      <c r="BA1512" s="7"/>
      <c r="BB1512" s="7"/>
      <c r="BC1512" s="7"/>
      <c r="BT1512" s="43"/>
      <c r="BU1512" s="43"/>
      <c r="BV1512" s="43"/>
      <c r="BW1512" s="43"/>
      <c r="BX1512" s="43"/>
      <c r="BY1512" s="43"/>
      <c r="BZ1512" s="43"/>
      <c r="CA1512" s="43"/>
    </row>
    <row r="1513" spans="16:79" ht="12.75">
      <c r="P1513" s="11"/>
      <c r="AG1513" s="98"/>
      <c r="AM1513" s="7"/>
      <c r="AN1513" s="43"/>
      <c r="BA1513" s="7"/>
      <c r="BB1513" s="7"/>
      <c r="BC1513" s="7"/>
      <c r="BT1513" s="43"/>
      <c r="BU1513" s="43"/>
      <c r="BV1513" s="43"/>
      <c r="BW1513" s="43"/>
      <c r="BX1513" s="43"/>
      <c r="BY1513" s="43"/>
      <c r="BZ1513" s="43"/>
      <c r="CA1513" s="43"/>
    </row>
    <row r="1514" spans="16:79" ht="12.75">
      <c r="P1514" s="11"/>
      <c r="AG1514" s="98"/>
      <c r="AM1514" s="7"/>
      <c r="AN1514" s="43"/>
      <c r="BA1514" s="7"/>
      <c r="BB1514" s="7"/>
      <c r="BC1514" s="7"/>
      <c r="BT1514" s="43"/>
      <c r="BU1514" s="43"/>
      <c r="BV1514" s="43"/>
      <c r="BW1514" s="43"/>
      <c r="BX1514" s="43"/>
      <c r="BY1514" s="43"/>
      <c r="BZ1514" s="43"/>
      <c r="CA1514" s="43"/>
    </row>
    <row r="1515" spans="16:79" ht="12.75">
      <c r="P1515" s="11"/>
      <c r="AG1515" s="98"/>
      <c r="AM1515" s="7"/>
      <c r="AN1515" s="43"/>
      <c r="BA1515" s="7"/>
      <c r="BB1515" s="7"/>
      <c r="BC1515" s="7"/>
      <c r="BT1515" s="43"/>
      <c r="BU1515" s="43"/>
      <c r="BV1515" s="43"/>
      <c r="BW1515" s="43"/>
      <c r="BX1515" s="43"/>
      <c r="BY1515" s="43"/>
      <c r="BZ1515" s="43"/>
      <c r="CA1515" s="43"/>
    </row>
    <row r="1516" spans="16:79" ht="12.75">
      <c r="P1516" s="11"/>
      <c r="AG1516" s="98"/>
      <c r="AM1516" s="7"/>
      <c r="AN1516" s="43"/>
      <c r="BA1516" s="7"/>
      <c r="BB1516" s="7"/>
      <c r="BC1516" s="7"/>
      <c r="BT1516" s="43"/>
      <c r="BU1516" s="43"/>
      <c r="BV1516" s="43"/>
      <c r="BW1516" s="43"/>
      <c r="BX1516" s="43"/>
      <c r="BY1516" s="43"/>
      <c r="BZ1516" s="43"/>
      <c r="CA1516" s="43"/>
    </row>
    <row r="1517" spans="16:79" ht="12.75">
      <c r="P1517" s="11"/>
      <c r="AG1517" s="98"/>
      <c r="AM1517" s="7"/>
      <c r="AN1517" s="43"/>
      <c r="BA1517" s="7"/>
      <c r="BB1517" s="7"/>
      <c r="BC1517" s="7"/>
      <c r="BT1517" s="43"/>
      <c r="BU1517" s="43"/>
      <c r="BV1517" s="43"/>
      <c r="BW1517" s="43"/>
      <c r="BX1517" s="43"/>
      <c r="BY1517" s="43"/>
      <c r="BZ1517" s="43"/>
      <c r="CA1517" s="43"/>
    </row>
    <row r="1518" spans="16:79" ht="12.75">
      <c r="P1518" s="11"/>
      <c r="AG1518" s="98"/>
      <c r="AM1518" s="7"/>
      <c r="AN1518" s="43"/>
      <c r="BA1518" s="7"/>
      <c r="BB1518" s="7"/>
      <c r="BC1518" s="7"/>
      <c r="BT1518" s="43"/>
      <c r="BU1518" s="43"/>
      <c r="BV1518" s="43"/>
      <c r="BW1518" s="43"/>
      <c r="BX1518" s="43"/>
      <c r="BY1518" s="43"/>
      <c r="BZ1518" s="43"/>
      <c r="CA1518" s="43"/>
    </row>
    <row r="1519" spans="16:79" ht="12.75">
      <c r="P1519" s="11"/>
      <c r="AG1519" s="98"/>
      <c r="AM1519" s="7"/>
      <c r="AN1519" s="43"/>
      <c r="BA1519" s="7"/>
      <c r="BB1519" s="7"/>
      <c r="BC1519" s="7"/>
      <c r="BT1519" s="43"/>
      <c r="BU1519" s="43"/>
      <c r="BV1519" s="43"/>
      <c r="BW1519" s="43"/>
      <c r="BX1519" s="43"/>
      <c r="BY1519" s="43"/>
      <c r="BZ1519" s="43"/>
      <c r="CA1519" s="43"/>
    </row>
    <row r="1520" spans="16:79" ht="12.75">
      <c r="P1520" s="11"/>
      <c r="AG1520" s="98"/>
      <c r="AM1520" s="7"/>
      <c r="AN1520" s="43"/>
      <c r="BA1520" s="7"/>
      <c r="BB1520" s="7"/>
      <c r="BC1520" s="7"/>
      <c r="BT1520" s="43"/>
      <c r="BU1520" s="43"/>
      <c r="BV1520" s="43"/>
      <c r="BW1520" s="43"/>
      <c r="BX1520" s="43"/>
      <c r="BY1520" s="43"/>
      <c r="BZ1520" s="43"/>
      <c r="CA1520" s="43"/>
    </row>
    <row r="1521" spans="16:79" ht="12.75">
      <c r="P1521" s="11"/>
      <c r="AG1521" s="98"/>
      <c r="AM1521" s="7"/>
      <c r="AN1521" s="43"/>
      <c r="BA1521" s="7"/>
      <c r="BB1521" s="7"/>
      <c r="BC1521" s="7"/>
      <c r="BT1521" s="43"/>
      <c r="BU1521" s="43"/>
      <c r="BV1521" s="43"/>
      <c r="BW1521" s="43"/>
      <c r="BX1521" s="43"/>
      <c r="BY1521" s="43"/>
      <c r="BZ1521" s="43"/>
      <c r="CA1521" s="43"/>
    </row>
    <row r="1522" spans="16:79" ht="12.75">
      <c r="P1522" s="11"/>
      <c r="AG1522" s="98"/>
      <c r="AM1522" s="7"/>
      <c r="AN1522" s="43"/>
      <c r="BA1522" s="7"/>
      <c r="BB1522" s="7"/>
      <c r="BC1522" s="7"/>
      <c r="BT1522" s="43"/>
      <c r="BU1522" s="43"/>
      <c r="BV1522" s="43"/>
      <c r="BW1522" s="43"/>
      <c r="BX1522" s="43"/>
      <c r="BY1522" s="43"/>
      <c r="BZ1522" s="43"/>
      <c r="CA1522" s="43"/>
    </row>
    <row r="1523" spans="16:79" ht="12.75">
      <c r="P1523" s="11"/>
      <c r="AG1523" s="98"/>
      <c r="AM1523" s="7"/>
      <c r="AN1523" s="43"/>
      <c r="BA1523" s="7"/>
      <c r="BB1523" s="7"/>
      <c r="BC1523" s="7"/>
      <c r="BT1523" s="43"/>
      <c r="BU1523" s="43"/>
      <c r="BV1523" s="43"/>
      <c r="BW1523" s="43"/>
      <c r="BX1523" s="43"/>
      <c r="BY1523" s="43"/>
      <c r="BZ1523" s="43"/>
      <c r="CA1523" s="43"/>
    </row>
    <row r="1524" spans="16:79" ht="12.75">
      <c r="P1524" s="11"/>
      <c r="AG1524" s="98"/>
      <c r="AM1524" s="7"/>
      <c r="AN1524" s="43"/>
      <c r="BA1524" s="7"/>
      <c r="BB1524" s="7"/>
      <c r="BC1524" s="7"/>
      <c r="BT1524" s="43"/>
      <c r="BU1524" s="43"/>
      <c r="BV1524" s="43"/>
      <c r="BW1524" s="43"/>
      <c r="BX1524" s="43"/>
      <c r="BY1524" s="43"/>
      <c r="BZ1524" s="43"/>
      <c r="CA1524" s="43"/>
    </row>
    <row r="1525" spans="16:79" ht="12.75">
      <c r="P1525" s="11"/>
      <c r="AG1525" s="98"/>
      <c r="AM1525" s="7"/>
      <c r="AN1525" s="43"/>
      <c r="BA1525" s="7"/>
      <c r="BB1525" s="7"/>
      <c r="BC1525" s="7"/>
      <c r="BT1525" s="43"/>
      <c r="BU1525" s="43"/>
      <c r="BV1525" s="43"/>
      <c r="BW1525" s="43"/>
      <c r="BX1525" s="43"/>
      <c r="BY1525" s="43"/>
      <c r="BZ1525" s="43"/>
      <c r="CA1525" s="43"/>
    </row>
    <row r="1526" spans="16:79" ht="12.75">
      <c r="P1526" s="11"/>
      <c r="AG1526" s="98"/>
      <c r="AM1526" s="7"/>
      <c r="AN1526" s="43"/>
      <c r="BA1526" s="7"/>
      <c r="BB1526" s="7"/>
      <c r="BC1526" s="7"/>
      <c r="BT1526" s="43"/>
      <c r="BU1526" s="43"/>
      <c r="BV1526" s="43"/>
      <c r="BW1526" s="43"/>
      <c r="BX1526" s="43"/>
      <c r="BY1526" s="43"/>
      <c r="BZ1526" s="43"/>
      <c r="CA1526" s="43"/>
    </row>
    <row r="1527" spans="16:79" ht="12.75">
      <c r="P1527" s="11"/>
      <c r="AG1527" s="98"/>
      <c r="AM1527" s="7"/>
      <c r="AN1527" s="43"/>
      <c r="BA1527" s="7"/>
      <c r="BB1527" s="7"/>
      <c r="BC1527" s="7"/>
      <c r="BT1527" s="43"/>
      <c r="BU1527" s="43"/>
      <c r="BV1527" s="43"/>
      <c r="BW1527" s="43"/>
      <c r="BX1527" s="43"/>
      <c r="BY1527" s="43"/>
      <c r="BZ1527" s="43"/>
      <c r="CA1527" s="43"/>
    </row>
    <row r="1528" spans="16:79" ht="12.75">
      <c r="P1528" s="11"/>
      <c r="AG1528" s="98"/>
      <c r="AM1528" s="7"/>
      <c r="AN1528" s="43"/>
      <c r="BA1528" s="7"/>
      <c r="BB1528" s="7"/>
      <c r="BC1528" s="7"/>
      <c r="BT1528" s="43"/>
      <c r="BU1528" s="43"/>
      <c r="BV1528" s="43"/>
      <c r="BW1528" s="43"/>
      <c r="BX1528" s="43"/>
      <c r="BY1528" s="43"/>
      <c r="BZ1528" s="43"/>
      <c r="CA1528" s="43"/>
    </row>
    <row r="1529" spans="16:79" ht="12.75">
      <c r="P1529" s="11"/>
      <c r="AG1529" s="98"/>
      <c r="AM1529" s="7"/>
      <c r="AN1529" s="43"/>
      <c r="BA1529" s="7"/>
      <c r="BB1529" s="7"/>
      <c r="BC1529" s="7"/>
      <c r="BT1529" s="43"/>
      <c r="BU1529" s="43"/>
      <c r="BV1529" s="43"/>
      <c r="BW1529" s="43"/>
      <c r="BX1529" s="43"/>
      <c r="BY1529" s="43"/>
      <c r="BZ1529" s="43"/>
      <c r="CA1529" s="43"/>
    </row>
    <row r="1530" spans="16:79" ht="12.75">
      <c r="P1530" s="11"/>
      <c r="AG1530" s="98"/>
      <c r="AM1530" s="7"/>
      <c r="AN1530" s="43"/>
      <c r="BA1530" s="7"/>
      <c r="BB1530" s="7"/>
      <c r="BC1530" s="7"/>
      <c r="BT1530" s="43"/>
      <c r="BU1530" s="43"/>
      <c r="BV1530" s="43"/>
      <c r="BW1530" s="43"/>
      <c r="BX1530" s="43"/>
      <c r="BY1530" s="43"/>
      <c r="BZ1530" s="43"/>
      <c r="CA1530" s="43"/>
    </row>
    <row r="1531" spans="16:79" ht="12.75">
      <c r="P1531" s="11"/>
      <c r="AG1531" s="98"/>
      <c r="AM1531" s="7"/>
      <c r="AN1531" s="43"/>
      <c r="BA1531" s="7"/>
      <c r="BB1531" s="7"/>
      <c r="BC1531" s="7"/>
      <c r="BT1531" s="43"/>
      <c r="BU1531" s="43"/>
      <c r="BV1531" s="43"/>
      <c r="BW1531" s="43"/>
      <c r="BX1531" s="43"/>
      <c r="BY1531" s="43"/>
      <c r="BZ1531" s="43"/>
      <c r="CA1531" s="43"/>
    </row>
    <row r="1532" spans="16:79" ht="12.75">
      <c r="P1532" s="11"/>
      <c r="AG1532" s="98"/>
      <c r="AM1532" s="7"/>
      <c r="AN1532" s="43"/>
      <c r="BA1532" s="7"/>
      <c r="BB1532" s="7"/>
      <c r="BC1532" s="7"/>
      <c r="BT1532" s="43"/>
      <c r="BU1532" s="43"/>
      <c r="BV1532" s="43"/>
      <c r="BW1532" s="43"/>
      <c r="BX1532" s="43"/>
      <c r="BY1532" s="43"/>
      <c r="BZ1532" s="43"/>
      <c r="CA1532" s="43"/>
    </row>
    <row r="1533" spans="16:79" ht="12.75">
      <c r="P1533" s="11"/>
      <c r="AG1533" s="98"/>
      <c r="AM1533" s="7"/>
      <c r="AN1533" s="43"/>
      <c r="BA1533" s="7"/>
      <c r="BB1533" s="7"/>
      <c r="BC1533" s="7"/>
      <c r="BT1533" s="43"/>
      <c r="BU1533" s="43"/>
      <c r="BV1533" s="43"/>
      <c r="BW1533" s="43"/>
      <c r="BX1533" s="43"/>
      <c r="BY1533" s="43"/>
      <c r="BZ1533" s="43"/>
      <c r="CA1533" s="43"/>
    </row>
    <row r="1534" spans="16:79" ht="12.75">
      <c r="P1534" s="11"/>
      <c r="AG1534" s="98"/>
      <c r="AM1534" s="7"/>
      <c r="AN1534" s="43"/>
      <c r="BA1534" s="7"/>
      <c r="BB1534" s="7"/>
      <c r="BC1534" s="7"/>
      <c r="BT1534" s="43"/>
      <c r="BU1534" s="43"/>
      <c r="BV1534" s="43"/>
      <c r="BW1534" s="43"/>
      <c r="BX1534" s="43"/>
      <c r="BY1534" s="43"/>
      <c r="BZ1534" s="43"/>
      <c r="CA1534" s="43"/>
    </row>
    <row r="1535" spans="16:79" ht="12.75">
      <c r="P1535" s="11"/>
      <c r="AG1535" s="98"/>
      <c r="AM1535" s="7"/>
      <c r="AN1535" s="43"/>
      <c r="BA1535" s="7"/>
      <c r="BB1535" s="7"/>
      <c r="BC1535" s="7"/>
      <c r="BT1535" s="43"/>
      <c r="BU1535" s="43"/>
      <c r="BV1535" s="43"/>
      <c r="BW1535" s="43"/>
      <c r="BX1535" s="43"/>
      <c r="BY1535" s="43"/>
      <c r="BZ1535" s="43"/>
      <c r="CA1535" s="43"/>
    </row>
    <row r="1536" spans="16:79" ht="12.75">
      <c r="P1536" s="11"/>
      <c r="AG1536" s="98"/>
      <c r="AM1536" s="7"/>
      <c r="AN1536" s="43"/>
      <c r="BA1536" s="7"/>
      <c r="BB1536" s="7"/>
      <c r="BC1536" s="7"/>
      <c r="BT1536" s="43"/>
      <c r="BU1536" s="43"/>
      <c r="BV1536" s="43"/>
      <c r="BW1536" s="43"/>
      <c r="BX1536" s="43"/>
      <c r="BY1536" s="43"/>
      <c r="BZ1536" s="43"/>
      <c r="CA1536" s="43"/>
    </row>
    <row r="1537" spans="16:79" ht="12.75">
      <c r="P1537" s="11"/>
      <c r="AG1537" s="98"/>
      <c r="AM1537" s="7"/>
      <c r="AN1537" s="43"/>
      <c r="BA1537" s="7"/>
      <c r="BB1537" s="7"/>
      <c r="BC1537" s="7"/>
      <c r="BT1537" s="43"/>
      <c r="BU1537" s="43"/>
      <c r="BV1537" s="43"/>
      <c r="BW1537" s="43"/>
      <c r="BX1537" s="43"/>
      <c r="BY1537" s="43"/>
      <c r="BZ1537" s="43"/>
      <c r="CA1537" s="43"/>
    </row>
    <row r="1538" spans="16:79" ht="12.75">
      <c r="P1538" s="11"/>
      <c r="AG1538" s="98"/>
      <c r="AM1538" s="7"/>
      <c r="AN1538" s="43"/>
      <c r="BA1538" s="7"/>
      <c r="BB1538" s="7"/>
      <c r="BC1538" s="7"/>
      <c r="BT1538" s="43"/>
      <c r="BU1538" s="43"/>
      <c r="BV1538" s="43"/>
      <c r="BW1538" s="43"/>
      <c r="BX1538" s="43"/>
      <c r="BY1538" s="43"/>
      <c r="BZ1538" s="43"/>
      <c r="CA1538" s="43"/>
    </row>
    <row r="1539" spans="16:79" ht="12.75">
      <c r="P1539" s="11"/>
      <c r="AG1539" s="98"/>
      <c r="AM1539" s="7"/>
      <c r="AN1539" s="43"/>
      <c r="BA1539" s="7"/>
      <c r="BB1539" s="7"/>
      <c r="BC1539" s="7"/>
      <c r="BT1539" s="43"/>
      <c r="BU1539" s="43"/>
      <c r="BV1539" s="43"/>
      <c r="BW1539" s="43"/>
      <c r="BX1539" s="43"/>
      <c r="BY1539" s="43"/>
      <c r="BZ1539" s="43"/>
      <c r="CA1539" s="43"/>
    </row>
    <row r="1540" spans="16:79" ht="12.75">
      <c r="P1540" s="11"/>
      <c r="AG1540" s="98"/>
      <c r="AM1540" s="7"/>
      <c r="AN1540" s="43"/>
      <c r="BA1540" s="7"/>
      <c r="BB1540" s="7"/>
      <c r="BC1540" s="7"/>
      <c r="BT1540" s="43"/>
      <c r="BU1540" s="43"/>
      <c r="BV1540" s="43"/>
      <c r="BW1540" s="43"/>
      <c r="BX1540" s="43"/>
      <c r="BY1540" s="43"/>
      <c r="BZ1540" s="43"/>
      <c r="CA1540" s="43"/>
    </row>
    <row r="1541" spans="16:79" ht="12.75">
      <c r="P1541" s="11"/>
      <c r="AG1541" s="98"/>
      <c r="AM1541" s="7"/>
      <c r="AN1541" s="43"/>
      <c r="BA1541" s="7"/>
      <c r="BB1541" s="7"/>
      <c r="BC1541" s="7"/>
      <c r="BT1541" s="43"/>
      <c r="BU1541" s="43"/>
      <c r="BV1541" s="43"/>
      <c r="BW1541" s="43"/>
      <c r="BX1541" s="43"/>
      <c r="BY1541" s="43"/>
      <c r="BZ1541" s="43"/>
      <c r="CA1541" s="43"/>
    </row>
    <row r="1542" spans="16:79" ht="12.75">
      <c r="P1542" s="11"/>
      <c r="AG1542" s="98"/>
      <c r="AM1542" s="7"/>
      <c r="AN1542" s="43"/>
      <c r="BA1542" s="7"/>
      <c r="BB1542" s="7"/>
      <c r="BC1542" s="7"/>
      <c r="BT1542" s="43"/>
      <c r="BU1542" s="43"/>
      <c r="BV1542" s="43"/>
      <c r="BW1542" s="43"/>
      <c r="BX1542" s="43"/>
      <c r="BY1542" s="43"/>
      <c r="BZ1542" s="43"/>
      <c r="CA1542" s="43"/>
    </row>
    <row r="1543" spans="16:79" ht="12.75">
      <c r="P1543" s="11"/>
      <c r="AG1543" s="98"/>
      <c r="AM1543" s="7"/>
      <c r="AN1543" s="43"/>
      <c r="BA1543" s="7"/>
      <c r="BB1543" s="7"/>
      <c r="BC1543" s="7"/>
      <c r="BT1543" s="43"/>
      <c r="BU1543" s="43"/>
      <c r="BV1543" s="43"/>
      <c r="BW1543" s="43"/>
      <c r="BX1543" s="43"/>
      <c r="BY1543" s="43"/>
      <c r="BZ1543" s="43"/>
      <c r="CA1543" s="43"/>
    </row>
    <row r="1544" spans="16:79" ht="12.75">
      <c r="P1544" s="11"/>
      <c r="AG1544" s="98"/>
      <c r="AM1544" s="7"/>
      <c r="AN1544" s="43"/>
      <c r="BA1544" s="7"/>
      <c r="BB1544" s="7"/>
      <c r="BC1544" s="7"/>
      <c r="BT1544" s="43"/>
      <c r="BU1544" s="43"/>
      <c r="BV1544" s="43"/>
      <c r="BW1544" s="43"/>
      <c r="BX1544" s="43"/>
      <c r="BY1544" s="43"/>
      <c r="BZ1544" s="43"/>
      <c r="CA1544" s="43"/>
    </row>
    <row r="1545" spans="16:79" ht="12.75">
      <c r="P1545" s="11"/>
      <c r="AG1545" s="98"/>
      <c r="AM1545" s="7"/>
      <c r="AN1545" s="43"/>
      <c r="BA1545" s="7"/>
      <c r="BB1545" s="7"/>
      <c r="BC1545" s="7"/>
      <c r="BT1545" s="43"/>
      <c r="BU1545" s="43"/>
      <c r="BV1545" s="43"/>
      <c r="BW1545" s="43"/>
      <c r="BX1545" s="43"/>
      <c r="BY1545" s="43"/>
      <c r="BZ1545" s="43"/>
      <c r="CA1545" s="43"/>
    </row>
    <row r="1546" spans="16:79" ht="12.75">
      <c r="P1546" s="11"/>
      <c r="AG1546" s="98"/>
      <c r="AM1546" s="7"/>
      <c r="AN1546" s="43"/>
      <c r="BA1546" s="7"/>
      <c r="BB1546" s="7"/>
      <c r="BC1546" s="7"/>
      <c r="BT1546" s="43"/>
      <c r="BU1546" s="43"/>
      <c r="BV1546" s="43"/>
      <c r="BW1546" s="43"/>
      <c r="BX1546" s="43"/>
      <c r="BY1546" s="43"/>
      <c r="BZ1546" s="43"/>
      <c r="CA1546" s="43"/>
    </row>
    <row r="1547" spans="16:79" ht="12.75">
      <c r="P1547" s="11"/>
      <c r="AG1547" s="98"/>
      <c r="AM1547" s="7"/>
      <c r="AN1547" s="43"/>
      <c r="BA1547" s="7"/>
      <c r="BB1547" s="7"/>
      <c r="BC1547" s="7"/>
      <c r="BT1547" s="43"/>
      <c r="BU1547" s="43"/>
      <c r="BV1547" s="43"/>
      <c r="BW1547" s="43"/>
      <c r="BX1547" s="43"/>
      <c r="BY1547" s="43"/>
      <c r="BZ1547" s="43"/>
      <c r="CA1547" s="43"/>
    </row>
    <row r="1548" spans="16:79" ht="12.75">
      <c r="P1548" s="11"/>
      <c r="AG1548" s="98"/>
      <c r="AM1548" s="7"/>
      <c r="AN1548" s="43"/>
      <c r="BA1548" s="7"/>
      <c r="BB1548" s="7"/>
      <c r="BC1548" s="7"/>
      <c r="BT1548" s="43"/>
      <c r="BU1548" s="43"/>
      <c r="BV1548" s="43"/>
      <c r="BW1548" s="43"/>
      <c r="BX1548" s="43"/>
      <c r="BY1548" s="43"/>
      <c r="BZ1548" s="43"/>
      <c r="CA1548" s="43"/>
    </row>
    <row r="1549" spans="16:79" ht="12.75">
      <c r="P1549" s="11"/>
      <c r="AG1549" s="98"/>
      <c r="AM1549" s="7"/>
      <c r="AN1549" s="43"/>
      <c r="BA1549" s="7"/>
      <c r="BB1549" s="7"/>
      <c r="BC1549" s="7"/>
      <c r="BT1549" s="43"/>
      <c r="BU1549" s="43"/>
      <c r="BV1549" s="43"/>
      <c r="BW1549" s="43"/>
      <c r="BX1549" s="43"/>
      <c r="BY1549" s="43"/>
      <c r="BZ1549" s="43"/>
      <c r="CA1549" s="43"/>
    </row>
    <row r="1550" spans="16:79" ht="12.75">
      <c r="P1550" s="11"/>
      <c r="AG1550" s="98"/>
      <c r="AM1550" s="7"/>
      <c r="AN1550" s="43"/>
      <c r="BA1550" s="7"/>
      <c r="BB1550" s="7"/>
      <c r="BC1550" s="7"/>
      <c r="BT1550" s="43"/>
      <c r="BU1550" s="43"/>
      <c r="BV1550" s="43"/>
      <c r="BW1550" s="43"/>
      <c r="BX1550" s="43"/>
      <c r="BY1550" s="43"/>
      <c r="BZ1550" s="43"/>
      <c r="CA1550" s="43"/>
    </row>
    <row r="1551" spans="16:79" ht="12.75">
      <c r="P1551" s="11"/>
      <c r="AG1551" s="98"/>
      <c r="AM1551" s="7"/>
      <c r="AN1551" s="43"/>
      <c r="BA1551" s="7"/>
      <c r="BB1551" s="7"/>
      <c r="BC1551" s="7"/>
      <c r="BT1551" s="43"/>
      <c r="BU1551" s="43"/>
      <c r="BV1551" s="43"/>
      <c r="BW1551" s="43"/>
      <c r="BX1551" s="43"/>
      <c r="BY1551" s="43"/>
      <c r="BZ1551" s="43"/>
      <c r="CA1551" s="43"/>
    </row>
    <row r="1552" spans="16:79" ht="12.75">
      <c r="P1552" s="11"/>
      <c r="AG1552" s="98"/>
      <c r="AM1552" s="7"/>
      <c r="AN1552" s="43"/>
      <c r="BA1552" s="7"/>
      <c r="BB1552" s="7"/>
      <c r="BC1552" s="7"/>
      <c r="BT1552" s="43"/>
      <c r="BU1552" s="43"/>
      <c r="BV1552" s="43"/>
      <c r="BW1552" s="43"/>
      <c r="BX1552" s="43"/>
      <c r="BY1552" s="43"/>
      <c r="BZ1552" s="43"/>
      <c r="CA1552" s="43"/>
    </row>
    <row r="1553" spans="16:79" ht="12.75">
      <c r="P1553" s="11"/>
      <c r="AG1553" s="98"/>
      <c r="AM1553" s="7"/>
      <c r="AN1553" s="43"/>
      <c r="BA1553" s="7"/>
      <c r="BB1553" s="7"/>
      <c r="BC1553" s="7"/>
      <c r="BT1553" s="43"/>
      <c r="BU1553" s="43"/>
      <c r="BV1553" s="43"/>
      <c r="BW1553" s="43"/>
      <c r="BX1553" s="43"/>
      <c r="BY1553" s="43"/>
      <c r="BZ1553" s="43"/>
      <c r="CA1553" s="43"/>
    </row>
    <row r="1554" spans="16:79" ht="12.75">
      <c r="P1554" s="11"/>
      <c r="AG1554" s="98"/>
      <c r="AM1554" s="7"/>
      <c r="AN1554" s="43"/>
      <c r="BA1554" s="7"/>
      <c r="BB1554" s="7"/>
      <c r="BC1554" s="7"/>
      <c r="BT1554" s="43"/>
      <c r="BU1554" s="43"/>
      <c r="BV1554" s="43"/>
      <c r="BW1554" s="43"/>
      <c r="BX1554" s="43"/>
      <c r="BY1554" s="43"/>
      <c r="BZ1554" s="43"/>
      <c r="CA1554" s="43"/>
    </row>
    <row r="1555" spans="16:79" ht="12.75">
      <c r="P1555" s="11"/>
      <c r="AG1555" s="98"/>
      <c r="AM1555" s="7"/>
      <c r="AN1555" s="43"/>
      <c r="BA1555" s="7"/>
      <c r="BB1555" s="7"/>
      <c r="BC1555" s="7"/>
      <c r="BT1555" s="43"/>
      <c r="BU1555" s="43"/>
      <c r="BV1555" s="43"/>
      <c r="BW1555" s="43"/>
      <c r="BX1555" s="43"/>
      <c r="BY1555" s="43"/>
      <c r="BZ1555" s="43"/>
      <c r="CA1555" s="43"/>
    </row>
    <row r="1556" spans="16:79" ht="12.75">
      <c r="P1556" s="11"/>
      <c r="AG1556" s="98"/>
      <c r="AM1556" s="7"/>
      <c r="AN1556" s="43"/>
      <c r="BA1556" s="7"/>
      <c r="BB1556" s="7"/>
      <c r="BC1556" s="7"/>
      <c r="BT1556" s="43"/>
      <c r="BU1556" s="43"/>
      <c r="BV1556" s="43"/>
      <c r="BW1556" s="43"/>
      <c r="BX1556" s="43"/>
      <c r="BY1556" s="43"/>
      <c r="BZ1556" s="43"/>
      <c r="CA1556" s="43"/>
    </row>
    <row r="1557" spans="16:79" ht="12.75">
      <c r="P1557" s="11"/>
      <c r="AG1557" s="98"/>
      <c r="AM1557" s="7"/>
      <c r="AN1557" s="43"/>
      <c r="BA1557" s="7"/>
      <c r="BB1557" s="7"/>
      <c r="BC1557" s="7"/>
      <c r="BT1557" s="43"/>
      <c r="BU1557" s="43"/>
      <c r="BV1557" s="43"/>
      <c r="BW1557" s="43"/>
      <c r="BX1557" s="43"/>
      <c r="BY1557" s="43"/>
      <c r="BZ1557" s="43"/>
      <c r="CA1557" s="43"/>
    </row>
    <row r="1558" spans="16:79" ht="12.75">
      <c r="P1558" s="11"/>
      <c r="AG1558" s="98"/>
      <c r="AM1558" s="7"/>
      <c r="AN1558" s="43"/>
      <c r="BA1558" s="7"/>
      <c r="BB1558" s="7"/>
      <c r="BC1558" s="7"/>
      <c r="BT1558" s="43"/>
      <c r="BU1558" s="43"/>
      <c r="BV1558" s="43"/>
      <c r="BW1558" s="43"/>
      <c r="BX1558" s="43"/>
      <c r="BY1558" s="43"/>
      <c r="BZ1558" s="43"/>
      <c r="CA1558" s="43"/>
    </row>
    <row r="1559" spans="16:79" ht="12.75">
      <c r="P1559" s="11"/>
      <c r="AG1559" s="98"/>
      <c r="AM1559" s="7"/>
      <c r="AN1559" s="43"/>
      <c r="BA1559" s="7"/>
      <c r="BB1559" s="7"/>
      <c r="BC1559" s="7"/>
      <c r="BT1559" s="43"/>
      <c r="BU1559" s="43"/>
      <c r="BV1559" s="43"/>
      <c r="BW1559" s="43"/>
      <c r="BX1559" s="43"/>
      <c r="BY1559" s="43"/>
      <c r="BZ1559" s="43"/>
      <c r="CA1559" s="43"/>
    </row>
    <row r="1560" spans="16:79" ht="12.75">
      <c r="P1560" s="11"/>
      <c r="AG1560" s="98"/>
      <c r="AM1560" s="7"/>
      <c r="AN1560" s="43"/>
      <c r="BA1560" s="7"/>
      <c r="BB1560" s="7"/>
      <c r="BC1560" s="7"/>
      <c r="BT1560" s="43"/>
      <c r="BU1560" s="43"/>
      <c r="BV1560" s="43"/>
      <c r="BW1560" s="43"/>
      <c r="BX1560" s="43"/>
      <c r="BY1560" s="43"/>
      <c r="BZ1560" s="43"/>
      <c r="CA1560" s="43"/>
    </row>
    <row r="1561" spans="16:79" ht="12.75">
      <c r="P1561" s="11"/>
      <c r="AG1561" s="98"/>
      <c r="AM1561" s="7"/>
      <c r="AN1561" s="43"/>
      <c r="BA1561" s="7"/>
      <c r="BB1561" s="7"/>
      <c r="BC1561" s="7"/>
      <c r="BT1561" s="43"/>
      <c r="BU1561" s="43"/>
      <c r="BV1561" s="43"/>
      <c r="BW1561" s="43"/>
      <c r="BX1561" s="43"/>
      <c r="BY1561" s="43"/>
      <c r="BZ1561" s="43"/>
      <c r="CA1561" s="43"/>
    </row>
    <row r="1562" spans="16:79" ht="12.75">
      <c r="P1562" s="11"/>
      <c r="AG1562" s="98"/>
      <c r="AM1562" s="7"/>
      <c r="AN1562" s="43"/>
      <c r="BA1562" s="7"/>
      <c r="BB1562" s="7"/>
      <c r="BC1562" s="7"/>
      <c r="BT1562" s="43"/>
      <c r="BU1562" s="43"/>
      <c r="BV1562" s="43"/>
      <c r="BW1562" s="43"/>
      <c r="BX1562" s="43"/>
      <c r="BY1562" s="43"/>
      <c r="BZ1562" s="43"/>
      <c r="CA1562" s="43"/>
    </row>
    <row r="1563" spans="16:79" ht="12.75">
      <c r="P1563" s="11"/>
      <c r="AG1563" s="98"/>
      <c r="AM1563" s="7"/>
      <c r="AN1563" s="43"/>
      <c r="BA1563" s="7"/>
      <c r="BB1563" s="7"/>
      <c r="BC1563" s="7"/>
      <c r="BT1563" s="43"/>
      <c r="BU1563" s="43"/>
      <c r="BV1563" s="43"/>
      <c r="BW1563" s="43"/>
      <c r="BX1563" s="43"/>
      <c r="BY1563" s="43"/>
      <c r="BZ1563" s="43"/>
      <c r="CA1563" s="43"/>
    </row>
    <row r="1564" spans="16:79" ht="12.75">
      <c r="P1564" s="11"/>
      <c r="AG1564" s="98"/>
      <c r="AM1564" s="7"/>
      <c r="AN1564" s="43"/>
      <c r="BA1564" s="7"/>
      <c r="BB1564" s="7"/>
      <c r="BC1564" s="7"/>
      <c r="BT1564" s="43"/>
      <c r="BU1564" s="43"/>
      <c r="BV1564" s="43"/>
      <c r="BW1564" s="43"/>
      <c r="BX1564" s="43"/>
      <c r="BY1564" s="43"/>
      <c r="BZ1564" s="43"/>
      <c r="CA1564" s="43"/>
    </row>
    <row r="1565" spans="16:79" ht="12.75">
      <c r="P1565" s="11"/>
      <c r="AG1565" s="98"/>
      <c r="AM1565" s="7"/>
      <c r="AN1565" s="43"/>
      <c r="BA1565" s="7"/>
      <c r="BB1565" s="7"/>
      <c r="BC1565" s="7"/>
      <c r="BT1565" s="43"/>
      <c r="BU1565" s="43"/>
      <c r="BV1565" s="43"/>
      <c r="BW1565" s="43"/>
      <c r="BX1565" s="43"/>
      <c r="BY1565" s="43"/>
      <c r="BZ1565" s="43"/>
      <c r="CA1565" s="43"/>
    </row>
    <row r="1566" spans="16:79" ht="12.75">
      <c r="P1566" s="11"/>
      <c r="AG1566" s="98"/>
      <c r="AM1566" s="7"/>
      <c r="AN1566" s="43"/>
      <c r="BA1566" s="7"/>
      <c r="BB1566" s="7"/>
      <c r="BC1566" s="7"/>
      <c r="BT1566" s="43"/>
      <c r="BU1566" s="43"/>
      <c r="BV1566" s="43"/>
      <c r="BW1566" s="43"/>
      <c r="BX1566" s="43"/>
      <c r="BY1566" s="43"/>
      <c r="BZ1566" s="43"/>
      <c r="CA1566" s="43"/>
    </row>
    <row r="1567" spans="16:79" ht="12.75">
      <c r="P1567" s="11"/>
      <c r="AG1567" s="98"/>
      <c r="AM1567" s="7"/>
      <c r="AN1567" s="43"/>
      <c r="BA1567" s="7"/>
      <c r="BB1567" s="7"/>
      <c r="BC1567" s="7"/>
      <c r="BT1567" s="43"/>
      <c r="BU1567" s="43"/>
      <c r="BV1567" s="43"/>
      <c r="BW1567" s="43"/>
      <c r="BX1567" s="43"/>
      <c r="BY1567" s="43"/>
      <c r="BZ1567" s="43"/>
      <c r="CA1567" s="43"/>
    </row>
    <row r="1568" spans="16:79" ht="12.75">
      <c r="P1568" s="11"/>
      <c r="AG1568" s="98"/>
      <c r="AM1568" s="7"/>
      <c r="AN1568" s="43"/>
      <c r="BA1568" s="7"/>
      <c r="BB1568" s="7"/>
      <c r="BC1568" s="7"/>
      <c r="BT1568" s="43"/>
      <c r="BU1568" s="43"/>
      <c r="BV1568" s="43"/>
      <c r="BW1568" s="43"/>
      <c r="BX1568" s="43"/>
      <c r="BY1568" s="43"/>
      <c r="BZ1568" s="43"/>
      <c r="CA1568" s="43"/>
    </row>
    <row r="1569" spans="16:79" ht="12.75">
      <c r="P1569" s="11"/>
      <c r="AG1569" s="98"/>
      <c r="AM1569" s="7"/>
      <c r="AN1569" s="43"/>
      <c r="BA1569" s="7"/>
      <c r="BB1569" s="7"/>
      <c r="BC1569" s="7"/>
      <c r="BT1569" s="43"/>
      <c r="BU1569" s="43"/>
      <c r="BV1569" s="43"/>
      <c r="BW1569" s="43"/>
      <c r="BX1569" s="43"/>
      <c r="BY1569" s="43"/>
      <c r="BZ1569" s="43"/>
      <c r="CA1569" s="43"/>
    </row>
    <row r="1570" spans="16:79" ht="12.75">
      <c r="P1570" s="11"/>
      <c r="AG1570" s="98"/>
      <c r="AM1570" s="7"/>
      <c r="AN1570" s="43"/>
      <c r="BA1570" s="7"/>
      <c r="BB1570" s="7"/>
      <c r="BC1570" s="7"/>
      <c r="BT1570" s="43"/>
      <c r="BU1570" s="43"/>
      <c r="BV1570" s="43"/>
      <c r="BW1570" s="43"/>
      <c r="BX1570" s="43"/>
      <c r="BY1570" s="43"/>
      <c r="BZ1570" s="43"/>
      <c r="CA1570" s="43"/>
    </row>
    <row r="1571" spans="16:79" ht="12.75">
      <c r="P1571" s="11"/>
      <c r="AG1571" s="98"/>
      <c r="AM1571" s="7"/>
      <c r="AN1571" s="43"/>
      <c r="BA1571" s="7"/>
      <c r="BB1571" s="7"/>
      <c r="BC1571" s="7"/>
      <c r="BT1571" s="43"/>
      <c r="BU1571" s="43"/>
      <c r="BV1571" s="43"/>
      <c r="BW1571" s="43"/>
      <c r="BX1571" s="43"/>
      <c r="BY1571" s="43"/>
      <c r="BZ1571" s="43"/>
      <c r="CA1571" s="43"/>
    </row>
    <row r="1572" spans="16:79" ht="12.75">
      <c r="P1572" s="11"/>
      <c r="AG1572" s="98"/>
      <c r="AM1572" s="7"/>
      <c r="AN1572" s="43"/>
      <c r="BA1572" s="7"/>
      <c r="BB1572" s="7"/>
      <c r="BC1572" s="7"/>
      <c r="BT1572" s="43"/>
      <c r="BU1572" s="43"/>
      <c r="BV1572" s="43"/>
      <c r="BW1572" s="43"/>
      <c r="BX1572" s="43"/>
      <c r="BY1572" s="43"/>
      <c r="BZ1572" s="43"/>
      <c r="CA1572" s="43"/>
    </row>
    <row r="1573" spans="16:79" ht="12.75">
      <c r="P1573" s="11"/>
      <c r="AG1573" s="98"/>
      <c r="AM1573" s="7"/>
      <c r="AN1573" s="43"/>
      <c r="BA1573" s="7"/>
      <c r="BB1573" s="7"/>
      <c r="BC1573" s="7"/>
      <c r="BT1573" s="43"/>
      <c r="BU1573" s="43"/>
      <c r="BV1573" s="43"/>
      <c r="BW1573" s="43"/>
      <c r="BX1573" s="43"/>
      <c r="BY1573" s="43"/>
      <c r="BZ1573" s="43"/>
      <c r="CA1573" s="43"/>
    </row>
    <row r="1574" spans="16:79" ht="12.75">
      <c r="P1574" s="11"/>
      <c r="AG1574" s="98"/>
      <c r="AM1574" s="7"/>
      <c r="AN1574" s="43"/>
      <c r="BA1574" s="7"/>
      <c r="BB1574" s="7"/>
      <c r="BC1574" s="7"/>
      <c r="BT1574" s="43"/>
      <c r="BU1574" s="43"/>
      <c r="BV1574" s="43"/>
      <c r="BW1574" s="43"/>
      <c r="BX1574" s="43"/>
      <c r="BY1574" s="43"/>
      <c r="BZ1574" s="43"/>
      <c r="CA1574" s="43"/>
    </row>
    <row r="1575" spans="16:79" ht="12.75">
      <c r="P1575" s="11"/>
      <c r="AG1575" s="98"/>
      <c r="AM1575" s="7"/>
      <c r="AN1575" s="43"/>
      <c r="BA1575" s="7"/>
      <c r="BB1575" s="7"/>
      <c r="BC1575" s="7"/>
      <c r="BT1575" s="43"/>
      <c r="BU1575" s="43"/>
      <c r="BV1575" s="43"/>
      <c r="BW1575" s="43"/>
      <c r="BX1575" s="43"/>
      <c r="BY1575" s="43"/>
      <c r="BZ1575" s="43"/>
      <c r="CA1575" s="43"/>
    </row>
    <row r="1576" spans="16:79" ht="12.75">
      <c r="P1576" s="11"/>
      <c r="AG1576" s="98"/>
      <c r="AM1576" s="7"/>
      <c r="AN1576" s="43"/>
      <c r="BA1576" s="7"/>
      <c r="BB1576" s="7"/>
      <c r="BC1576" s="7"/>
      <c r="BT1576" s="43"/>
      <c r="BU1576" s="43"/>
      <c r="BV1576" s="43"/>
      <c r="BW1576" s="43"/>
      <c r="BX1576" s="43"/>
      <c r="BY1576" s="43"/>
      <c r="BZ1576" s="43"/>
      <c r="CA1576" s="43"/>
    </row>
    <row r="1577" spans="16:79" ht="12.75">
      <c r="P1577" s="11"/>
      <c r="AG1577" s="98"/>
      <c r="AM1577" s="7"/>
      <c r="AN1577" s="43"/>
      <c r="BA1577" s="7"/>
      <c r="BB1577" s="7"/>
      <c r="BC1577" s="7"/>
      <c r="BT1577" s="43"/>
      <c r="BU1577" s="43"/>
      <c r="BV1577" s="43"/>
      <c r="BW1577" s="43"/>
      <c r="BX1577" s="43"/>
      <c r="BY1577" s="43"/>
      <c r="BZ1577" s="43"/>
      <c r="CA1577" s="43"/>
    </row>
    <row r="1578" spans="16:79" ht="12.75">
      <c r="P1578" s="11"/>
      <c r="AG1578" s="98"/>
      <c r="AM1578" s="7"/>
      <c r="AN1578" s="43"/>
      <c r="BA1578" s="7"/>
      <c r="BB1578" s="7"/>
      <c r="BC1578" s="7"/>
      <c r="BT1578" s="43"/>
      <c r="BU1578" s="43"/>
      <c r="BV1578" s="43"/>
      <c r="BW1578" s="43"/>
      <c r="BX1578" s="43"/>
      <c r="BY1578" s="43"/>
      <c r="BZ1578" s="43"/>
      <c r="CA1578" s="43"/>
    </row>
    <row r="1579" spans="16:79" ht="12.75">
      <c r="P1579" s="11"/>
      <c r="AG1579" s="98"/>
      <c r="AM1579" s="7"/>
      <c r="AN1579" s="43"/>
      <c r="BA1579" s="7"/>
      <c r="BB1579" s="7"/>
      <c r="BC1579" s="7"/>
      <c r="BT1579" s="43"/>
      <c r="BU1579" s="43"/>
      <c r="BV1579" s="43"/>
      <c r="BW1579" s="43"/>
      <c r="BX1579" s="43"/>
      <c r="BY1579" s="43"/>
      <c r="BZ1579" s="43"/>
      <c r="CA1579" s="43"/>
    </row>
    <row r="1580" spans="16:79" ht="12.75">
      <c r="P1580" s="11"/>
      <c r="AG1580" s="98"/>
      <c r="AM1580" s="7"/>
      <c r="AN1580" s="43"/>
      <c r="BA1580" s="7"/>
      <c r="BB1580" s="7"/>
      <c r="BC1580" s="7"/>
      <c r="BT1580" s="43"/>
      <c r="BU1580" s="43"/>
      <c r="BV1580" s="43"/>
      <c r="BW1580" s="43"/>
      <c r="BX1580" s="43"/>
      <c r="BY1580" s="43"/>
      <c r="BZ1580" s="43"/>
      <c r="CA1580" s="43"/>
    </row>
    <row r="1581" spans="16:79" ht="12.75">
      <c r="P1581" s="11"/>
      <c r="AG1581" s="98"/>
      <c r="AM1581" s="7"/>
      <c r="AN1581" s="43"/>
      <c r="BA1581" s="7"/>
      <c r="BB1581" s="7"/>
      <c r="BC1581" s="7"/>
      <c r="BT1581" s="43"/>
      <c r="BU1581" s="43"/>
      <c r="BV1581" s="43"/>
      <c r="BW1581" s="43"/>
      <c r="BX1581" s="43"/>
      <c r="BY1581" s="43"/>
      <c r="BZ1581" s="43"/>
      <c r="CA1581" s="43"/>
    </row>
    <row r="1582" spans="16:79" ht="12.75">
      <c r="P1582" s="11"/>
      <c r="AG1582" s="98"/>
      <c r="AM1582" s="7"/>
      <c r="AN1582" s="43"/>
      <c r="BA1582" s="7"/>
      <c r="BB1582" s="7"/>
      <c r="BC1582" s="7"/>
      <c r="BT1582" s="43"/>
      <c r="BU1582" s="43"/>
      <c r="BV1582" s="43"/>
      <c r="BW1582" s="43"/>
      <c r="BX1582" s="43"/>
      <c r="BY1582" s="43"/>
      <c r="BZ1582" s="43"/>
      <c r="CA1582" s="43"/>
    </row>
    <row r="1583" spans="16:79" ht="12.75">
      <c r="P1583" s="11"/>
      <c r="AG1583" s="98"/>
      <c r="AM1583" s="7"/>
      <c r="AN1583" s="43"/>
      <c r="BA1583" s="7"/>
      <c r="BB1583" s="7"/>
      <c r="BC1583" s="7"/>
      <c r="BT1583" s="43"/>
      <c r="BU1583" s="43"/>
      <c r="BV1583" s="43"/>
      <c r="BW1583" s="43"/>
      <c r="BX1583" s="43"/>
      <c r="BY1583" s="43"/>
      <c r="BZ1583" s="43"/>
      <c r="CA1583" s="43"/>
    </row>
    <row r="1584" spans="16:79" ht="12.75">
      <c r="P1584" s="11"/>
      <c r="AG1584" s="98"/>
      <c r="AM1584" s="7"/>
      <c r="AN1584" s="43"/>
      <c r="BA1584" s="7"/>
      <c r="BB1584" s="7"/>
      <c r="BC1584" s="7"/>
      <c r="BT1584" s="43"/>
      <c r="BU1584" s="43"/>
      <c r="BV1584" s="43"/>
      <c r="BW1584" s="43"/>
      <c r="BX1584" s="43"/>
      <c r="BY1584" s="43"/>
      <c r="BZ1584" s="43"/>
      <c r="CA1584" s="43"/>
    </row>
    <row r="1585" spans="16:79" ht="12.75">
      <c r="P1585" s="11"/>
      <c r="AG1585" s="98"/>
      <c r="AM1585" s="7"/>
      <c r="AN1585" s="43"/>
      <c r="BA1585" s="7"/>
      <c r="BB1585" s="7"/>
      <c r="BC1585" s="7"/>
      <c r="BT1585" s="43"/>
      <c r="BU1585" s="43"/>
      <c r="BV1585" s="43"/>
      <c r="BW1585" s="43"/>
      <c r="BX1585" s="43"/>
      <c r="BY1585" s="43"/>
      <c r="BZ1585" s="43"/>
      <c r="CA1585" s="43"/>
    </row>
    <row r="1586" spans="16:79" ht="12.75">
      <c r="P1586" s="11"/>
      <c r="AG1586" s="98"/>
      <c r="AM1586" s="7"/>
      <c r="AN1586" s="43"/>
      <c r="BA1586" s="7"/>
      <c r="BB1586" s="7"/>
      <c r="BC1586" s="7"/>
      <c r="BT1586" s="43"/>
      <c r="BU1586" s="43"/>
      <c r="BV1586" s="43"/>
      <c r="BW1586" s="43"/>
      <c r="BX1586" s="43"/>
      <c r="BY1586" s="43"/>
      <c r="BZ1586" s="43"/>
      <c r="CA1586" s="43"/>
    </row>
    <row r="1587" spans="16:79" ht="12.75">
      <c r="P1587" s="11"/>
      <c r="AG1587" s="98"/>
      <c r="AM1587" s="7"/>
      <c r="AN1587" s="43"/>
      <c r="BA1587" s="7"/>
      <c r="BB1587" s="7"/>
      <c r="BC1587" s="7"/>
      <c r="BT1587" s="43"/>
      <c r="BU1587" s="43"/>
      <c r="BV1587" s="43"/>
      <c r="BW1587" s="43"/>
      <c r="BX1587" s="43"/>
      <c r="BY1587" s="43"/>
      <c r="BZ1587" s="43"/>
      <c r="CA1587" s="43"/>
    </row>
    <row r="1588" spans="16:79" ht="12.75">
      <c r="P1588" s="11"/>
      <c r="AG1588" s="98"/>
      <c r="AM1588" s="7"/>
      <c r="AN1588" s="43"/>
      <c r="BA1588" s="7"/>
      <c r="BB1588" s="7"/>
      <c r="BC1588" s="7"/>
      <c r="BT1588" s="43"/>
      <c r="BU1588" s="43"/>
      <c r="BV1588" s="43"/>
      <c r="BW1588" s="43"/>
      <c r="BX1588" s="43"/>
      <c r="BY1588" s="43"/>
      <c r="BZ1588" s="43"/>
      <c r="CA1588" s="43"/>
    </row>
    <row r="1589" spans="16:79" ht="12.75">
      <c r="P1589" s="11"/>
      <c r="AG1589" s="98"/>
      <c r="AM1589" s="7"/>
      <c r="AN1589" s="43"/>
      <c r="BA1589" s="7"/>
      <c r="BB1589" s="7"/>
      <c r="BC1589" s="7"/>
      <c r="BT1589" s="43"/>
      <c r="BU1589" s="43"/>
      <c r="BV1589" s="43"/>
      <c r="BW1589" s="43"/>
      <c r="BX1589" s="43"/>
      <c r="BY1589" s="43"/>
      <c r="BZ1589" s="43"/>
      <c r="CA1589" s="43"/>
    </row>
    <row r="1590" spans="16:79" ht="12.75">
      <c r="P1590" s="11"/>
      <c r="AG1590" s="98"/>
      <c r="AM1590" s="7"/>
      <c r="AN1590" s="43"/>
      <c r="BA1590" s="7"/>
      <c r="BB1590" s="7"/>
      <c r="BC1590" s="7"/>
      <c r="BT1590" s="43"/>
      <c r="BU1590" s="43"/>
      <c r="BV1590" s="43"/>
      <c r="BW1590" s="43"/>
      <c r="BX1590" s="43"/>
      <c r="BY1590" s="43"/>
      <c r="BZ1590" s="43"/>
      <c r="CA1590" s="43"/>
    </row>
    <row r="1591" spans="16:79" ht="12.75">
      <c r="P1591" s="11"/>
      <c r="AG1591" s="98"/>
      <c r="AM1591" s="7"/>
      <c r="AN1591" s="43"/>
      <c r="BA1591" s="7"/>
      <c r="BB1591" s="7"/>
      <c r="BC1591" s="7"/>
      <c r="BT1591" s="43"/>
      <c r="BU1591" s="43"/>
      <c r="BV1591" s="43"/>
      <c r="BW1591" s="43"/>
      <c r="BX1591" s="43"/>
      <c r="BY1591" s="43"/>
      <c r="BZ1591" s="43"/>
      <c r="CA1591" s="43"/>
    </row>
    <row r="1592" spans="16:79" ht="12.75">
      <c r="P1592" s="11"/>
      <c r="AG1592" s="98"/>
      <c r="AM1592" s="7"/>
      <c r="AN1592" s="43"/>
      <c r="BA1592" s="7"/>
      <c r="BB1592" s="7"/>
      <c r="BC1592" s="7"/>
      <c r="BT1592" s="43"/>
      <c r="BU1592" s="43"/>
      <c r="BV1592" s="43"/>
      <c r="BW1592" s="43"/>
      <c r="BX1592" s="43"/>
      <c r="BY1592" s="43"/>
      <c r="BZ1592" s="43"/>
      <c r="CA1592" s="43"/>
    </row>
    <row r="1593" spans="16:79" ht="12.75">
      <c r="P1593" s="11"/>
      <c r="AG1593" s="98"/>
      <c r="AM1593" s="7"/>
      <c r="AN1593" s="43"/>
      <c r="BA1593" s="7"/>
      <c r="BB1593" s="7"/>
      <c r="BC1593" s="7"/>
      <c r="BT1593" s="43"/>
      <c r="BU1593" s="43"/>
      <c r="BV1593" s="43"/>
      <c r="BW1593" s="43"/>
      <c r="BX1593" s="43"/>
      <c r="BY1593" s="43"/>
      <c r="BZ1593" s="43"/>
      <c r="CA1593" s="43"/>
    </row>
    <row r="1594" spans="16:79" ht="12.75">
      <c r="P1594" s="11"/>
      <c r="AG1594" s="98"/>
      <c r="AM1594" s="7"/>
      <c r="AN1594" s="43"/>
      <c r="BA1594" s="7"/>
      <c r="BB1594" s="7"/>
      <c r="BC1594" s="7"/>
      <c r="BT1594" s="43"/>
      <c r="BU1594" s="43"/>
      <c r="BV1594" s="43"/>
      <c r="BW1594" s="43"/>
      <c r="BX1594" s="43"/>
      <c r="BY1594" s="43"/>
      <c r="BZ1594" s="43"/>
      <c r="CA1594" s="43"/>
    </row>
    <row r="1595" spans="16:79" ht="12.75">
      <c r="P1595" s="11"/>
      <c r="AG1595" s="98"/>
      <c r="AM1595" s="7"/>
      <c r="AN1595" s="43"/>
      <c r="BA1595" s="7"/>
      <c r="BB1595" s="7"/>
      <c r="BC1595" s="7"/>
      <c r="BT1595" s="43"/>
      <c r="BU1595" s="43"/>
      <c r="BV1595" s="43"/>
      <c r="BW1595" s="43"/>
      <c r="BX1595" s="43"/>
      <c r="BY1595" s="43"/>
      <c r="BZ1595" s="43"/>
      <c r="CA1595" s="43"/>
    </row>
    <row r="1596" spans="16:79" ht="12.75">
      <c r="P1596" s="11"/>
      <c r="AG1596" s="98"/>
      <c r="AM1596" s="7"/>
      <c r="AN1596" s="43"/>
      <c r="BA1596" s="7"/>
      <c r="BB1596" s="7"/>
      <c r="BC1596" s="7"/>
      <c r="BT1596" s="43"/>
      <c r="BU1596" s="43"/>
      <c r="BV1596" s="43"/>
      <c r="BW1596" s="43"/>
      <c r="BX1596" s="43"/>
      <c r="BY1596" s="43"/>
      <c r="BZ1596" s="43"/>
      <c r="CA1596" s="43"/>
    </row>
    <row r="1597" spans="16:79" ht="12.75">
      <c r="P1597" s="11"/>
      <c r="AG1597" s="98"/>
      <c r="AM1597" s="7"/>
      <c r="AN1597" s="43"/>
      <c r="BA1597" s="7"/>
      <c r="BB1597" s="7"/>
      <c r="BC1597" s="7"/>
      <c r="BT1597" s="43"/>
      <c r="BU1597" s="43"/>
      <c r="BV1597" s="43"/>
      <c r="BW1597" s="43"/>
      <c r="BX1597" s="43"/>
      <c r="BY1597" s="43"/>
      <c r="BZ1597" s="43"/>
      <c r="CA1597" s="43"/>
    </row>
    <row r="1598" spans="16:79" ht="12.75">
      <c r="P1598" s="11"/>
      <c r="AG1598" s="98"/>
      <c r="AM1598" s="7"/>
      <c r="AN1598" s="43"/>
      <c r="BA1598" s="7"/>
      <c r="BB1598" s="7"/>
      <c r="BC1598" s="7"/>
      <c r="BT1598" s="43"/>
      <c r="BU1598" s="43"/>
      <c r="BV1598" s="43"/>
      <c r="BW1598" s="43"/>
      <c r="BX1598" s="43"/>
      <c r="BY1598" s="43"/>
      <c r="BZ1598" s="43"/>
      <c r="CA1598" s="43"/>
    </row>
    <row r="1599" spans="16:79" ht="12.75">
      <c r="P1599" s="11"/>
      <c r="AG1599" s="98"/>
      <c r="AM1599" s="7"/>
      <c r="AN1599" s="43"/>
      <c r="BA1599" s="7"/>
      <c r="BB1599" s="7"/>
      <c r="BC1599" s="7"/>
      <c r="BT1599" s="43"/>
      <c r="BU1599" s="43"/>
      <c r="BV1599" s="43"/>
      <c r="BW1599" s="43"/>
      <c r="BX1599" s="43"/>
      <c r="BY1599" s="43"/>
      <c r="BZ1599" s="43"/>
      <c r="CA1599" s="43"/>
    </row>
    <row r="1600" spans="16:79" ht="12.75">
      <c r="P1600" s="11"/>
      <c r="AG1600" s="98"/>
      <c r="AM1600" s="7"/>
      <c r="AN1600" s="43"/>
      <c r="BA1600" s="7"/>
      <c r="BB1600" s="7"/>
      <c r="BC1600" s="7"/>
      <c r="BT1600" s="43"/>
      <c r="BU1600" s="43"/>
      <c r="BV1600" s="43"/>
      <c r="BW1600" s="43"/>
      <c r="BX1600" s="43"/>
      <c r="BY1600" s="43"/>
      <c r="BZ1600" s="43"/>
      <c r="CA1600" s="43"/>
    </row>
    <row r="1601" spans="16:79" ht="12.75">
      <c r="P1601" s="11"/>
      <c r="AG1601" s="98"/>
      <c r="AM1601" s="7"/>
      <c r="AN1601" s="43"/>
      <c r="BA1601" s="7"/>
      <c r="BB1601" s="7"/>
      <c r="BC1601" s="7"/>
      <c r="BT1601" s="43"/>
      <c r="BU1601" s="43"/>
      <c r="BV1601" s="43"/>
      <c r="BW1601" s="43"/>
      <c r="BX1601" s="43"/>
      <c r="BY1601" s="43"/>
      <c r="BZ1601" s="43"/>
      <c r="CA1601" s="43"/>
    </row>
    <row r="1602" spans="16:79" ht="12.75">
      <c r="P1602" s="11"/>
      <c r="AG1602" s="98"/>
      <c r="AM1602" s="7"/>
      <c r="AN1602" s="43"/>
      <c r="BA1602" s="7"/>
      <c r="BB1602" s="7"/>
      <c r="BC1602" s="7"/>
      <c r="BT1602" s="43"/>
      <c r="BU1602" s="43"/>
      <c r="BV1602" s="43"/>
      <c r="BW1602" s="43"/>
      <c r="BX1602" s="43"/>
      <c r="BY1602" s="43"/>
      <c r="BZ1602" s="43"/>
      <c r="CA1602" s="43"/>
    </row>
    <row r="1603" spans="16:79" ht="12.75">
      <c r="P1603" s="11"/>
      <c r="AG1603" s="98"/>
      <c r="AM1603" s="7"/>
      <c r="AN1603" s="43"/>
      <c r="BA1603" s="7"/>
      <c r="BB1603" s="7"/>
      <c r="BC1603" s="7"/>
      <c r="BT1603" s="43"/>
      <c r="BU1603" s="43"/>
      <c r="BV1603" s="43"/>
      <c r="BW1603" s="43"/>
      <c r="BX1603" s="43"/>
      <c r="BY1603" s="43"/>
      <c r="BZ1603" s="43"/>
      <c r="CA1603" s="43"/>
    </row>
    <row r="1604" spans="16:79" ht="12.75">
      <c r="P1604" s="11"/>
      <c r="AG1604" s="98"/>
      <c r="AM1604" s="7"/>
      <c r="AN1604" s="43"/>
      <c r="BA1604" s="7"/>
      <c r="BB1604" s="7"/>
      <c r="BC1604" s="7"/>
      <c r="BT1604" s="43"/>
      <c r="BU1604" s="43"/>
      <c r="BV1604" s="43"/>
      <c r="BW1604" s="43"/>
      <c r="BX1604" s="43"/>
      <c r="BY1604" s="43"/>
      <c r="BZ1604" s="43"/>
      <c r="CA1604" s="43"/>
    </row>
    <row r="1605" spans="16:79" ht="12.75">
      <c r="P1605" s="11"/>
      <c r="AG1605" s="98"/>
      <c r="AM1605" s="7"/>
      <c r="AN1605" s="43"/>
      <c r="BA1605" s="7"/>
      <c r="BB1605" s="7"/>
      <c r="BC1605" s="7"/>
      <c r="BT1605" s="43"/>
      <c r="BU1605" s="43"/>
      <c r="BV1605" s="43"/>
      <c r="BW1605" s="43"/>
      <c r="BX1605" s="43"/>
      <c r="BY1605" s="43"/>
      <c r="BZ1605" s="43"/>
      <c r="CA1605" s="43"/>
    </row>
    <row r="1606" spans="16:79" ht="12.75">
      <c r="P1606" s="11"/>
      <c r="AG1606" s="98"/>
      <c r="AM1606" s="7"/>
      <c r="AN1606" s="43"/>
      <c r="BA1606" s="7"/>
      <c r="BB1606" s="7"/>
      <c r="BC1606" s="7"/>
      <c r="BT1606" s="43"/>
      <c r="BU1606" s="43"/>
      <c r="BV1606" s="43"/>
      <c r="BW1606" s="43"/>
      <c r="BX1606" s="43"/>
      <c r="BY1606" s="43"/>
      <c r="BZ1606" s="43"/>
      <c r="CA1606" s="43"/>
    </row>
    <row r="1607" spans="16:79" ht="12.75">
      <c r="P1607" s="11"/>
      <c r="AG1607" s="98"/>
      <c r="AM1607" s="7"/>
      <c r="AN1607" s="43"/>
      <c r="BA1607" s="7"/>
      <c r="BB1607" s="7"/>
      <c r="BC1607" s="7"/>
      <c r="BT1607" s="43"/>
      <c r="BU1607" s="43"/>
      <c r="BV1607" s="43"/>
      <c r="BW1607" s="43"/>
      <c r="BX1607" s="43"/>
      <c r="BY1607" s="43"/>
      <c r="BZ1607" s="43"/>
      <c r="CA1607" s="43"/>
    </row>
    <row r="1608" spans="16:79" ht="12.75">
      <c r="P1608" s="11"/>
      <c r="AG1608" s="98"/>
      <c r="AM1608" s="7"/>
      <c r="AN1608" s="43"/>
      <c r="BA1608" s="7"/>
      <c r="BB1608" s="7"/>
      <c r="BC1608" s="7"/>
      <c r="BT1608" s="43"/>
      <c r="BU1608" s="43"/>
      <c r="BV1608" s="43"/>
      <c r="BW1608" s="43"/>
      <c r="BX1608" s="43"/>
      <c r="BY1608" s="43"/>
      <c r="BZ1608" s="43"/>
      <c r="CA1608" s="43"/>
    </row>
    <row r="1609" spans="16:79" ht="12.75">
      <c r="P1609" s="11"/>
      <c r="AG1609" s="98"/>
      <c r="AM1609" s="7"/>
      <c r="AN1609" s="43"/>
      <c r="BA1609" s="7"/>
      <c r="BB1609" s="7"/>
      <c r="BC1609" s="7"/>
      <c r="BT1609" s="43"/>
      <c r="BU1609" s="43"/>
      <c r="BV1609" s="43"/>
      <c r="BW1609" s="43"/>
      <c r="BX1609" s="43"/>
      <c r="BY1609" s="43"/>
      <c r="BZ1609" s="43"/>
      <c r="CA1609" s="43"/>
    </row>
    <row r="1610" spans="16:79" ht="12.75">
      <c r="P1610" s="11"/>
      <c r="AG1610" s="98"/>
      <c r="AM1610" s="7"/>
      <c r="AN1610" s="43"/>
      <c r="BA1610" s="7"/>
      <c r="BB1610" s="7"/>
      <c r="BC1610" s="7"/>
      <c r="BT1610" s="43"/>
      <c r="BU1610" s="43"/>
      <c r="BV1610" s="43"/>
      <c r="BW1610" s="43"/>
      <c r="BX1610" s="43"/>
      <c r="BY1610" s="43"/>
      <c r="BZ1610" s="43"/>
      <c r="CA1610" s="43"/>
    </row>
    <row r="1611" spans="16:79" ht="12.75">
      <c r="P1611" s="11"/>
      <c r="AG1611" s="98"/>
      <c r="AM1611" s="7"/>
      <c r="AN1611" s="43"/>
      <c r="BA1611" s="7"/>
      <c r="BB1611" s="7"/>
      <c r="BC1611" s="7"/>
      <c r="BT1611" s="43"/>
      <c r="BU1611" s="43"/>
      <c r="BV1611" s="43"/>
      <c r="BW1611" s="43"/>
      <c r="BX1611" s="43"/>
      <c r="BY1611" s="43"/>
      <c r="BZ1611" s="43"/>
      <c r="CA1611" s="43"/>
    </row>
    <row r="1612" spans="16:79" ht="12.75">
      <c r="P1612" s="11"/>
      <c r="AG1612" s="98"/>
      <c r="AM1612" s="7"/>
      <c r="AN1612" s="43"/>
      <c r="BA1612" s="7"/>
      <c r="BB1612" s="7"/>
      <c r="BC1612" s="7"/>
      <c r="BT1612" s="43"/>
      <c r="BU1612" s="43"/>
      <c r="BV1612" s="43"/>
      <c r="BW1612" s="43"/>
      <c r="BX1612" s="43"/>
      <c r="BY1612" s="43"/>
      <c r="BZ1612" s="43"/>
      <c r="CA1612" s="43"/>
    </row>
    <row r="1613" spans="16:79" ht="12.75">
      <c r="P1613" s="11"/>
      <c r="AG1613" s="98"/>
      <c r="AM1613" s="7"/>
      <c r="AN1613" s="43"/>
      <c r="BA1613" s="7"/>
      <c r="BB1613" s="7"/>
      <c r="BC1613" s="7"/>
      <c r="BT1613" s="43"/>
      <c r="BU1613" s="43"/>
      <c r="BV1613" s="43"/>
      <c r="BW1613" s="43"/>
      <c r="BX1613" s="43"/>
      <c r="BY1613" s="43"/>
      <c r="BZ1613" s="43"/>
      <c r="CA1613" s="43"/>
    </row>
    <row r="1614" spans="16:79" ht="12.75">
      <c r="P1614" s="11"/>
      <c r="AG1614" s="98"/>
      <c r="AM1614" s="7"/>
      <c r="AN1614" s="43"/>
      <c r="BA1614" s="7"/>
      <c r="BB1614" s="7"/>
      <c r="BC1614" s="7"/>
      <c r="BT1614" s="43"/>
      <c r="BU1614" s="43"/>
      <c r="BV1614" s="43"/>
      <c r="BW1614" s="43"/>
      <c r="BX1614" s="43"/>
      <c r="BY1614" s="43"/>
      <c r="BZ1614" s="43"/>
      <c r="CA1614" s="43"/>
    </row>
    <row r="1615" spans="16:79" ht="12.75">
      <c r="P1615" s="11"/>
      <c r="AG1615" s="98"/>
      <c r="AM1615" s="7"/>
      <c r="AN1615" s="43"/>
      <c r="BA1615" s="7"/>
      <c r="BB1615" s="7"/>
      <c r="BC1615" s="7"/>
      <c r="BT1615" s="43"/>
      <c r="BU1615" s="43"/>
      <c r="BV1615" s="43"/>
      <c r="BW1615" s="43"/>
      <c r="BX1615" s="43"/>
      <c r="BY1615" s="43"/>
      <c r="BZ1615" s="43"/>
      <c r="CA1615" s="43"/>
    </row>
    <row r="1616" spans="16:79" ht="12.75">
      <c r="P1616" s="11"/>
      <c r="AG1616" s="98"/>
      <c r="AM1616" s="7"/>
      <c r="AN1616" s="43"/>
      <c r="BA1616" s="7"/>
      <c r="BB1616" s="7"/>
      <c r="BC1616" s="7"/>
      <c r="BT1616" s="43"/>
      <c r="BU1616" s="43"/>
      <c r="BV1616" s="43"/>
      <c r="BW1616" s="43"/>
      <c r="BX1616" s="43"/>
      <c r="BY1616" s="43"/>
      <c r="BZ1616" s="43"/>
      <c r="CA1616" s="43"/>
    </row>
    <row r="1617" spans="16:79" ht="12.75">
      <c r="P1617" s="11"/>
      <c r="AG1617" s="98"/>
      <c r="AM1617" s="7"/>
      <c r="AN1617" s="43"/>
      <c r="BA1617" s="7"/>
      <c r="BB1617" s="7"/>
      <c r="BC1617" s="7"/>
      <c r="BT1617" s="43"/>
      <c r="BU1617" s="43"/>
      <c r="BV1617" s="43"/>
      <c r="BW1617" s="43"/>
      <c r="BX1617" s="43"/>
      <c r="BY1617" s="43"/>
      <c r="BZ1617" s="43"/>
      <c r="CA1617" s="43"/>
    </row>
    <row r="1618" spans="16:79" ht="12.75">
      <c r="P1618" s="11"/>
      <c r="AG1618" s="98"/>
      <c r="AM1618" s="7"/>
      <c r="AN1618" s="43"/>
      <c r="BA1618" s="7"/>
      <c r="BB1618" s="7"/>
      <c r="BC1618" s="7"/>
      <c r="BT1618" s="43"/>
      <c r="BU1618" s="43"/>
      <c r="BV1618" s="43"/>
      <c r="BW1618" s="43"/>
      <c r="BX1618" s="43"/>
      <c r="BY1618" s="43"/>
      <c r="BZ1618" s="43"/>
      <c r="CA1618" s="43"/>
    </row>
    <row r="1619" spans="16:79" ht="12.75">
      <c r="P1619" s="11"/>
      <c r="AG1619" s="98"/>
      <c r="AM1619" s="7"/>
      <c r="AN1619" s="43"/>
      <c r="BA1619" s="7"/>
      <c r="BB1619" s="7"/>
      <c r="BC1619" s="7"/>
      <c r="BT1619" s="43"/>
      <c r="BU1619" s="43"/>
      <c r="BV1619" s="43"/>
      <c r="BW1619" s="43"/>
      <c r="BX1619" s="43"/>
      <c r="BY1619" s="43"/>
      <c r="BZ1619" s="43"/>
      <c r="CA1619" s="43"/>
    </row>
    <row r="1620" spans="16:79" ht="12.75">
      <c r="P1620" s="11"/>
      <c r="AG1620" s="98"/>
      <c r="AM1620" s="7"/>
      <c r="AN1620" s="43"/>
      <c r="BA1620" s="7"/>
      <c r="BB1620" s="7"/>
      <c r="BC1620" s="7"/>
      <c r="BT1620" s="43"/>
      <c r="BU1620" s="43"/>
      <c r="BV1620" s="43"/>
      <c r="BW1620" s="43"/>
      <c r="BX1620" s="43"/>
      <c r="BY1620" s="43"/>
      <c r="BZ1620" s="43"/>
      <c r="CA1620" s="43"/>
    </row>
    <row r="1621" spans="16:79" ht="12.75">
      <c r="P1621" s="11"/>
      <c r="AG1621" s="98"/>
      <c r="AM1621" s="7"/>
      <c r="AN1621" s="43"/>
      <c r="BA1621" s="7"/>
      <c r="BB1621" s="7"/>
      <c r="BC1621" s="7"/>
      <c r="BT1621" s="43"/>
      <c r="BU1621" s="43"/>
      <c r="BV1621" s="43"/>
      <c r="BW1621" s="43"/>
      <c r="BX1621" s="43"/>
      <c r="BY1621" s="43"/>
      <c r="BZ1621" s="43"/>
      <c r="CA1621" s="43"/>
    </row>
    <row r="1622" spans="16:79" ht="12.75">
      <c r="P1622" s="11"/>
      <c r="AG1622" s="98"/>
      <c r="AM1622" s="7"/>
      <c r="AN1622" s="43"/>
      <c r="BA1622" s="7"/>
      <c r="BB1622" s="7"/>
      <c r="BC1622" s="7"/>
      <c r="BT1622" s="43"/>
      <c r="BU1622" s="43"/>
      <c r="BV1622" s="43"/>
      <c r="BW1622" s="43"/>
      <c r="BX1622" s="43"/>
      <c r="BY1622" s="43"/>
      <c r="BZ1622" s="43"/>
      <c r="CA1622" s="43"/>
    </row>
    <row r="1623" spans="16:79" ht="12.75">
      <c r="P1623" s="11"/>
      <c r="AG1623" s="98"/>
      <c r="AM1623" s="7"/>
      <c r="AN1623" s="43"/>
      <c r="BA1623" s="7"/>
      <c r="BB1623" s="7"/>
      <c r="BC1623" s="7"/>
      <c r="BT1623" s="43"/>
      <c r="BU1623" s="43"/>
      <c r="BV1623" s="43"/>
      <c r="BW1623" s="43"/>
      <c r="BX1623" s="43"/>
      <c r="BY1623" s="43"/>
      <c r="BZ1623" s="43"/>
      <c r="CA1623" s="43"/>
    </row>
    <row r="1624" spans="16:79" ht="12.75">
      <c r="P1624" s="11"/>
      <c r="AG1624" s="98"/>
      <c r="AM1624" s="7"/>
      <c r="AN1624" s="43"/>
      <c r="BA1624" s="7"/>
      <c r="BB1624" s="7"/>
      <c r="BC1624" s="7"/>
      <c r="BT1624" s="43"/>
      <c r="BU1624" s="43"/>
      <c r="BV1624" s="43"/>
      <c r="BW1624" s="43"/>
      <c r="BX1624" s="43"/>
      <c r="BY1624" s="43"/>
      <c r="BZ1624" s="43"/>
      <c r="CA1624" s="43"/>
    </row>
    <row r="1625" spans="16:79" ht="12.75">
      <c r="P1625" s="11"/>
      <c r="AG1625" s="98"/>
      <c r="AM1625" s="7"/>
      <c r="AN1625" s="43"/>
      <c r="BA1625" s="7"/>
      <c r="BB1625" s="7"/>
      <c r="BC1625" s="7"/>
      <c r="BT1625" s="43"/>
      <c r="BU1625" s="43"/>
      <c r="BV1625" s="43"/>
      <c r="BW1625" s="43"/>
      <c r="BX1625" s="43"/>
      <c r="BY1625" s="43"/>
      <c r="BZ1625" s="43"/>
      <c r="CA1625" s="43"/>
    </row>
    <row r="1626" spans="16:79" ht="12.75">
      <c r="P1626" s="11"/>
      <c r="AG1626" s="98"/>
      <c r="AM1626" s="7"/>
      <c r="AN1626" s="43"/>
      <c r="BA1626" s="7"/>
      <c r="BB1626" s="7"/>
      <c r="BC1626" s="7"/>
      <c r="BT1626" s="43"/>
      <c r="BU1626" s="43"/>
      <c r="BV1626" s="43"/>
      <c r="BW1626" s="43"/>
      <c r="BX1626" s="43"/>
      <c r="BY1626" s="43"/>
      <c r="BZ1626" s="43"/>
      <c r="CA1626" s="43"/>
    </row>
    <row r="1627" spans="16:79" ht="12.75">
      <c r="P1627" s="11"/>
      <c r="AG1627" s="98"/>
      <c r="AM1627" s="7"/>
      <c r="AN1627" s="43"/>
      <c r="BA1627" s="7"/>
      <c r="BB1627" s="7"/>
      <c r="BC1627" s="7"/>
      <c r="BT1627" s="43"/>
      <c r="BU1627" s="43"/>
      <c r="BV1627" s="43"/>
      <c r="BW1627" s="43"/>
      <c r="BX1627" s="43"/>
      <c r="BY1627" s="43"/>
      <c r="BZ1627" s="43"/>
      <c r="CA1627" s="43"/>
    </row>
    <row r="1628" spans="16:79" ht="12.75">
      <c r="P1628" s="11"/>
      <c r="AG1628" s="98"/>
      <c r="AM1628" s="7"/>
      <c r="AN1628" s="43"/>
      <c r="BA1628" s="7"/>
      <c r="BB1628" s="7"/>
      <c r="BC1628" s="7"/>
      <c r="BT1628" s="43"/>
      <c r="BU1628" s="43"/>
      <c r="BV1628" s="43"/>
      <c r="BW1628" s="43"/>
      <c r="BX1628" s="43"/>
      <c r="BY1628" s="43"/>
      <c r="BZ1628" s="43"/>
      <c r="CA1628" s="43"/>
    </row>
    <row r="1629" spans="16:79" ht="12.75">
      <c r="P1629" s="11"/>
      <c r="AG1629" s="98"/>
      <c r="AM1629" s="7"/>
      <c r="AN1629" s="43"/>
      <c r="BA1629" s="7"/>
      <c r="BB1629" s="7"/>
      <c r="BC1629" s="7"/>
      <c r="BT1629" s="43"/>
      <c r="BU1629" s="43"/>
      <c r="BV1629" s="43"/>
      <c r="BW1629" s="43"/>
      <c r="BX1629" s="43"/>
      <c r="BY1629" s="43"/>
      <c r="BZ1629" s="43"/>
      <c r="CA1629" s="43"/>
    </row>
    <row r="1630" spans="16:79" ht="12.75">
      <c r="P1630" s="11"/>
      <c r="AG1630" s="98"/>
      <c r="AM1630" s="7"/>
      <c r="AN1630" s="43"/>
      <c r="BA1630" s="7"/>
      <c r="BB1630" s="7"/>
      <c r="BC1630" s="7"/>
      <c r="BT1630" s="43"/>
      <c r="BU1630" s="43"/>
      <c r="BV1630" s="43"/>
      <c r="BW1630" s="43"/>
      <c r="BX1630" s="43"/>
      <c r="BY1630" s="43"/>
      <c r="BZ1630" s="43"/>
      <c r="CA1630" s="43"/>
    </row>
    <row r="1631" spans="16:79" ht="12.75">
      <c r="P1631" s="11"/>
      <c r="AG1631" s="98"/>
      <c r="AM1631" s="7"/>
      <c r="AN1631" s="43"/>
      <c r="BA1631" s="7"/>
      <c r="BB1631" s="7"/>
      <c r="BC1631" s="7"/>
      <c r="BT1631" s="43"/>
      <c r="BU1631" s="43"/>
      <c r="BV1631" s="43"/>
      <c r="BW1631" s="43"/>
      <c r="BX1631" s="43"/>
      <c r="BY1631" s="43"/>
      <c r="BZ1631" s="43"/>
      <c r="CA1631" s="43"/>
    </row>
    <row r="1632" spans="16:79" ht="12.75">
      <c r="P1632" s="11"/>
      <c r="AG1632" s="98"/>
      <c r="AM1632" s="7"/>
      <c r="AN1632" s="43"/>
      <c r="BA1632" s="7"/>
      <c r="BB1632" s="7"/>
      <c r="BC1632" s="7"/>
      <c r="BT1632" s="43"/>
      <c r="BU1632" s="43"/>
      <c r="BV1632" s="43"/>
      <c r="BW1632" s="43"/>
      <c r="BX1632" s="43"/>
      <c r="BY1632" s="43"/>
      <c r="BZ1632" s="43"/>
      <c r="CA1632" s="43"/>
    </row>
    <row r="1633" spans="16:79" ht="12.75">
      <c r="P1633" s="11"/>
      <c r="AG1633" s="98"/>
      <c r="AM1633" s="7"/>
      <c r="AN1633" s="43"/>
      <c r="BA1633" s="7"/>
      <c r="BB1633" s="7"/>
      <c r="BC1633" s="7"/>
      <c r="BT1633" s="43"/>
      <c r="BU1633" s="43"/>
      <c r="BV1633" s="43"/>
      <c r="BW1633" s="43"/>
      <c r="BX1633" s="43"/>
      <c r="BY1633" s="43"/>
      <c r="BZ1633" s="43"/>
      <c r="CA1633" s="43"/>
    </row>
    <row r="1634" spans="16:79" ht="12.75">
      <c r="P1634" s="11"/>
      <c r="AG1634" s="98"/>
      <c r="AM1634" s="7"/>
      <c r="AN1634" s="43"/>
      <c r="BA1634" s="7"/>
      <c r="BB1634" s="7"/>
      <c r="BC1634" s="7"/>
      <c r="BT1634" s="43"/>
      <c r="BU1634" s="43"/>
      <c r="BV1634" s="43"/>
      <c r="BW1634" s="43"/>
      <c r="BX1634" s="43"/>
      <c r="BY1634" s="43"/>
      <c r="BZ1634" s="43"/>
      <c r="CA1634" s="43"/>
    </row>
    <row r="1635" spans="16:79" ht="12.75">
      <c r="P1635" s="11"/>
      <c r="AG1635" s="98"/>
      <c r="AM1635" s="7"/>
      <c r="AN1635" s="43"/>
      <c r="BA1635" s="7"/>
      <c r="BB1635" s="7"/>
      <c r="BC1635" s="7"/>
      <c r="BT1635" s="43"/>
      <c r="BU1635" s="43"/>
      <c r="BV1635" s="43"/>
      <c r="BW1635" s="43"/>
      <c r="BX1635" s="43"/>
      <c r="BY1635" s="43"/>
      <c r="BZ1635" s="43"/>
      <c r="CA1635" s="43"/>
    </row>
    <row r="1636" spans="16:79" ht="12.75">
      <c r="P1636" s="11"/>
      <c r="AG1636" s="98"/>
      <c r="AM1636" s="7"/>
      <c r="AN1636" s="43"/>
      <c r="BA1636" s="7"/>
      <c r="BB1636" s="7"/>
      <c r="BC1636" s="7"/>
      <c r="BT1636" s="43"/>
      <c r="BU1636" s="43"/>
      <c r="BV1636" s="43"/>
      <c r="BW1636" s="43"/>
      <c r="BX1636" s="43"/>
      <c r="BY1636" s="43"/>
      <c r="BZ1636" s="43"/>
      <c r="CA1636" s="43"/>
    </row>
    <row r="1637" spans="16:79" ht="12.75">
      <c r="P1637" s="11"/>
      <c r="AG1637" s="98"/>
      <c r="AM1637" s="7"/>
      <c r="AN1637" s="43"/>
      <c r="BA1637" s="7"/>
      <c r="BB1637" s="7"/>
      <c r="BC1637" s="7"/>
      <c r="BT1637" s="43"/>
      <c r="BU1637" s="43"/>
      <c r="BV1637" s="43"/>
      <c r="BW1637" s="43"/>
      <c r="BX1637" s="43"/>
      <c r="BY1637" s="43"/>
      <c r="BZ1637" s="43"/>
      <c r="CA1637" s="43"/>
    </row>
    <row r="1638" spans="16:79" ht="12.75">
      <c r="P1638" s="11"/>
      <c r="AG1638" s="98"/>
      <c r="AM1638" s="7"/>
      <c r="AN1638" s="43"/>
      <c r="BA1638" s="7"/>
      <c r="BB1638" s="7"/>
      <c r="BC1638" s="7"/>
      <c r="BT1638" s="43"/>
      <c r="BU1638" s="43"/>
      <c r="BV1638" s="43"/>
      <c r="BW1638" s="43"/>
      <c r="BX1638" s="43"/>
      <c r="BY1638" s="43"/>
      <c r="BZ1638" s="43"/>
      <c r="CA1638" s="43"/>
    </row>
    <row r="1639" spans="16:79" ht="12.75">
      <c r="P1639" s="11"/>
      <c r="AG1639" s="98"/>
      <c r="AM1639" s="7"/>
      <c r="AN1639" s="43"/>
      <c r="BA1639" s="7"/>
      <c r="BB1639" s="7"/>
      <c r="BC1639" s="7"/>
      <c r="BT1639" s="43"/>
      <c r="BU1639" s="43"/>
      <c r="BV1639" s="43"/>
      <c r="BW1639" s="43"/>
      <c r="BX1639" s="43"/>
      <c r="BY1639" s="43"/>
      <c r="BZ1639" s="43"/>
      <c r="CA1639" s="43"/>
    </row>
    <row r="1640" spans="16:79" ht="12.75">
      <c r="P1640" s="11"/>
      <c r="AG1640" s="98"/>
      <c r="AM1640" s="7"/>
      <c r="AN1640" s="43"/>
      <c r="BA1640" s="7"/>
      <c r="BB1640" s="7"/>
      <c r="BC1640" s="7"/>
      <c r="BT1640" s="43"/>
      <c r="BU1640" s="43"/>
      <c r="BV1640" s="43"/>
      <c r="BW1640" s="43"/>
      <c r="BX1640" s="43"/>
      <c r="BY1640" s="43"/>
      <c r="BZ1640" s="43"/>
      <c r="CA1640" s="43"/>
    </row>
    <row r="1641" spans="16:79" ht="12.75">
      <c r="P1641" s="11"/>
      <c r="AG1641" s="98"/>
      <c r="AM1641" s="7"/>
      <c r="AN1641" s="43"/>
      <c r="BA1641" s="7"/>
      <c r="BB1641" s="7"/>
      <c r="BC1641" s="7"/>
      <c r="BT1641" s="43"/>
      <c r="BU1641" s="43"/>
      <c r="BV1641" s="43"/>
      <c r="BW1641" s="43"/>
      <c r="BX1641" s="43"/>
      <c r="BY1641" s="43"/>
      <c r="BZ1641" s="43"/>
      <c r="CA1641" s="43"/>
    </row>
    <row r="1642" spans="16:79" ht="12.75">
      <c r="P1642" s="11"/>
      <c r="AG1642" s="98"/>
      <c r="AM1642" s="7"/>
      <c r="AN1642" s="43"/>
      <c r="BA1642" s="7"/>
      <c r="BB1642" s="7"/>
      <c r="BC1642" s="7"/>
      <c r="BT1642" s="43"/>
      <c r="BU1642" s="43"/>
      <c r="BV1642" s="43"/>
      <c r="BW1642" s="43"/>
      <c r="BX1642" s="43"/>
      <c r="BY1642" s="43"/>
      <c r="BZ1642" s="43"/>
      <c r="CA1642" s="43"/>
    </row>
    <row r="1643" spans="16:79" ht="12.75">
      <c r="P1643" s="11"/>
      <c r="AG1643" s="98"/>
      <c r="AM1643" s="7"/>
      <c r="AN1643" s="43"/>
      <c r="BA1643" s="7"/>
      <c r="BB1643" s="7"/>
      <c r="BC1643" s="7"/>
      <c r="BT1643" s="43"/>
      <c r="BU1643" s="43"/>
      <c r="BV1643" s="43"/>
      <c r="BW1643" s="43"/>
      <c r="BX1643" s="43"/>
      <c r="BY1643" s="43"/>
      <c r="BZ1643" s="43"/>
      <c r="CA1643" s="43"/>
    </row>
    <row r="1644" spans="16:79" ht="12.75">
      <c r="P1644" s="11"/>
      <c r="AG1644" s="98"/>
      <c r="AM1644" s="7"/>
      <c r="AN1644" s="43"/>
      <c r="BA1644" s="7"/>
      <c r="BB1644" s="7"/>
      <c r="BC1644" s="7"/>
      <c r="BT1644" s="43"/>
      <c r="BU1644" s="43"/>
      <c r="BV1644" s="43"/>
      <c r="BW1644" s="43"/>
      <c r="BX1644" s="43"/>
      <c r="BY1644" s="43"/>
      <c r="BZ1644" s="43"/>
      <c r="CA1644" s="43"/>
    </row>
    <row r="1645" spans="16:79" ht="12.75">
      <c r="P1645" s="11"/>
      <c r="AG1645" s="98"/>
      <c r="AM1645" s="7"/>
      <c r="AN1645" s="43"/>
      <c r="BA1645" s="7"/>
      <c r="BB1645" s="7"/>
      <c r="BC1645" s="7"/>
      <c r="BT1645" s="43"/>
      <c r="BU1645" s="43"/>
      <c r="BV1645" s="43"/>
      <c r="BW1645" s="43"/>
      <c r="BX1645" s="43"/>
      <c r="BY1645" s="43"/>
      <c r="BZ1645" s="43"/>
      <c r="CA1645" s="43"/>
    </row>
    <row r="1646" spans="16:79" ht="12.75">
      <c r="P1646" s="11"/>
      <c r="AG1646" s="98"/>
      <c r="AM1646" s="7"/>
      <c r="AN1646" s="43"/>
      <c r="BA1646" s="7"/>
      <c r="BB1646" s="7"/>
      <c r="BC1646" s="7"/>
      <c r="BT1646" s="43"/>
      <c r="BU1646" s="43"/>
      <c r="BV1646" s="43"/>
      <c r="BW1646" s="43"/>
      <c r="BX1646" s="43"/>
      <c r="BY1646" s="43"/>
      <c r="BZ1646" s="43"/>
      <c r="CA1646" s="43"/>
    </row>
    <row r="1647" spans="16:79" ht="12.75">
      <c r="P1647" s="11"/>
      <c r="AG1647" s="98"/>
      <c r="AM1647" s="7"/>
      <c r="AN1647" s="43"/>
      <c r="BA1647" s="7"/>
      <c r="BB1647" s="7"/>
      <c r="BC1647" s="7"/>
      <c r="BT1647" s="43"/>
      <c r="BU1647" s="43"/>
      <c r="BV1647" s="43"/>
      <c r="BW1647" s="43"/>
      <c r="BX1647" s="43"/>
      <c r="BY1647" s="43"/>
      <c r="BZ1647" s="43"/>
      <c r="CA1647" s="43"/>
    </row>
    <row r="1648" spans="16:79" ht="12.75">
      <c r="P1648" s="11"/>
      <c r="AG1648" s="98"/>
      <c r="AM1648" s="7"/>
      <c r="AN1648" s="43"/>
      <c r="BA1648" s="7"/>
      <c r="BB1648" s="7"/>
      <c r="BC1648" s="7"/>
      <c r="BT1648" s="43"/>
      <c r="BU1648" s="43"/>
      <c r="BV1648" s="43"/>
      <c r="BW1648" s="43"/>
      <c r="BX1648" s="43"/>
      <c r="BY1648" s="43"/>
      <c r="BZ1648" s="43"/>
      <c r="CA1648" s="43"/>
    </row>
    <row r="1649" spans="16:79" ht="12.75">
      <c r="P1649" s="11"/>
      <c r="AG1649" s="98"/>
      <c r="AM1649" s="7"/>
      <c r="AN1649" s="43"/>
      <c r="BA1649" s="7"/>
      <c r="BB1649" s="7"/>
      <c r="BC1649" s="7"/>
      <c r="BT1649" s="43"/>
      <c r="BU1649" s="43"/>
      <c r="BV1649" s="43"/>
      <c r="BW1649" s="43"/>
      <c r="BX1649" s="43"/>
      <c r="BY1649" s="43"/>
      <c r="BZ1649" s="43"/>
      <c r="CA1649" s="43"/>
    </row>
    <row r="1650" spans="16:79" ht="12.75">
      <c r="P1650" s="11"/>
      <c r="AG1650" s="98"/>
      <c r="AM1650" s="7"/>
      <c r="AN1650" s="43"/>
      <c r="BA1650" s="7"/>
      <c r="BB1650" s="7"/>
      <c r="BC1650" s="7"/>
      <c r="BT1650" s="43"/>
      <c r="BU1650" s="43"/>
      <c r="BV1650" s="43"/>
      <c r="BW1650" s="43"/>
      <c r="BX1650" s="43"/>
      <c r="BY1650" s="43"/>
      <c r="BZ1650" s="43"/>
      <c r="CA1650" s="43"/>
    </row>
    <row r="1651" spans="16:79" ht="12.75">
      <c r="P1651" s="11"/>
      <c r="AG1651" s="98"/>
      <c r="AM1651" s="7"/>
      <c r="AN1651" s="43"/>
      <c r="BA1651" s="7"/>
      <c r="BB1651" s="7"/>
      <c r="BC1651" s="7"/>
      <c r="BT1651" s="43"/>
      <c r="BU1651" s="43"/>
      <c r="BV1651" s="43"/>
      <c r="BW1651" s="43"/>
      <c r="BX1651" s="43"/>
      <c r="BY1651" s="43"/>
      <c r="BZ1651" s="43"/>
      <c r="CA1651" s="43"/>
    </row>
    <row r="1652" spans="16:79" ht="12.75">
      <c r="P1652" s="11"/>
      <c r="AG1652" s="98"/>
      <c r="AM1652" s="7"/>
      <c r="AN1652" s="43"/>
      <c r="BA1652" s="7"/>
      <c r="BB1652" s="7"/>
      <c r="BC1652" s="7"/>
      <c r="BT1652" s="43"/>
      <c r="BU1652" s="43"/>
      <c r="BV1652" s="43"/>
      <c r="BW1652" s="43"/>
      <c r="BX1652" s="43"/>
      <c r="BY1652" s="43"/>
      <c r="BZ1652" s="43"/>
      <c r="CA1652" s="43"/>
    </row>
    <row r="1653" spans="16:79" ht="12.75">
      <c r="P1653" s="11"/>
      <c r="AG1653" s="98"/>
      <c r="AM1653" s="7"/>
      <c r="AN1653" s="43"/>
      <c r="BA1653" s="7"/>
      <c r="BB1653" s="7"/>
      <c r="BC1653" s="7"/>
      <c r="BT1653" s="43"/>
      <c r="BU1653" s="43"/>
      <c r="BV1653" s="43"/>
      <c r="BW1653" s="43"/>
      <c r="BX1653" s="43"/>
      <c r="BY1653" s="43"/>
      <c r="BZ1653" s="43"/>
      <c r="CA1653" s="43"/>
    </row>
    <row r="1654" spans="16:79" ht="12.75">
      <c r="P1654" s="11"/>
      <c r="AG1654" s="98"/>
      <c r="AM1654" s="7"/>
      <c r="AN1654" s="43"/>
      <c r="BA1654" s="7"/>
      <c r="BB1654" s="7"/>
      <c r="BC1654" s="7"/>
      <c r="BT1654" s="43"/>
      <c r="BU1654" s="43"/>
      <c r="BV1654" s="43"/>
      <c r="BW1654" s="43"/>
      <c r="BX1654" s="43"/>
      <c r="BY1654" s="43"/>
      <c r="BZ1654" s="43"/>
      <c r="CA1654" s="43"/>
    </row>
    <row r="1655" spans="16:79" ht="12.75">
      <c r="P1655" s="11"/>
      <c r="AG1655" s="98"/>
      <c r="AM1655" s="7"/>
      <c r="AN1655" s="43"/>
      <c r="BA1655" s="7"/>
      <c r="BB1655" s="7"/>
      <c r="BC1655" s="7"/>
      <c r="BT1655" s="43"/>
      <c r="BU1655" s="43"/>
      <c r="BV1655" s="43"/>
      <c r="BW1655" s="43"/>
      <c r="BX1655" s="43"/>
      <c r="BY1655" s="43"/>
      <c r="BZ1655" s="43"/>
      <c r="CA1655" s="43"/>
    </row>
    <row r="1656" spans="16:79" ht="12.75">
      <c r="P1656" s="11"/>
      <c r="AG1656" s="98"/>
      <c r="AM1656" s="7"/>
      <c r="AN1656" s="43"/>
      <c r="BA1656" s="7"/>
      <c r="BB1656" s="7"/>
      <c r="BC1656" s="7"/>
      <c r="BT1656" s="43"/>
      <c r="BU1656" s="43"/>
      <c r="BV1656" s="43"/>
      <c r="BW1656" s="43"/>
      <c r="BX1656" s="43"/>
      <c r="BY1656" s="43"/>
      <c r="BZ1656" s="43"/>
      <c r="CA1656" s="43"/>
    </row>
    <row r="1657" spans="16:79" ht="12.75">
      <c r="P1657" s="11"/>
      <c r="AG1657" s="98"/>
      <c r="AM1657" s="7"/>
      <c r="AN1657" s="43"/>
      <c r="BA1657" s="7"/>
      <c r="BB1657" s="7"/>
      <c r="BC1657" s="7"/>
      <c r="BT1657" s="43"/>
      <c r="BU1657" s="43"/>
      <c r="BV1657" s="43"/>
      <c r="BW1657" s="43"/>
      <c r="BX1657" s="43"/>
      <c r="BY1657" s="43"/>
      <c r="BZ1657" s="43"/>
      <c r="CA1657" s="43"/>
    </row>
    <row r="1658" spans="16:79" ht="12.75">
      <c r="P1658" s="11"/>
      <c r="AG1658" s="98"/>
      <c r="AM1658" s="7"/>
      <c r="AN1658" s="43"/>
      <c r="BA1658" s="7"/>
      <c r="BB1658" s="7"/>
      <c r="BC1658" s="7"/>
      <c r="BT1658" s="43"/>
      <c r="BU1658" s="43"/>
      <c r="BV1658" s="43"/>
      <c r="BW1658" s="43"/>
      <c r="BX1658" s="43"/>
      <c r="BY1658" s="43"/>
      <c r="BZ1658" s="43"/>
      <c r="CA1658" s="43"/>
    </row>
    <row r="1659" spans="16:79" ht="12.75">
      <c r="P1659" s="11"/>
      <c r="AG1659" s="98"/>
      <c r="AM1659" s="7"/>
      <c r="AN1659" s="43"/>
      <c r="BA1659" s="7"/>
      <c r="BB1659" s="7"/>
      <c r="BC1659" s="7"/>
      <c r="BT1659" s="43"/>
      <c r="BU1659" s="43"/>
      <c r="BV1659" s="43"/>
      <c r="BW1659" s="43"/>
      <c r="BX1659" s="43"/>
      <c r="BY1659" s="43"/>
      <c r="BZ1659" s="43"/>
      <c r="CA1659" s="43"/>
    </row>
    <row r="1660" spans="16:79" ht="12.75">
      <c r="P1660" s="11"/>
      <c r="AG1660" s="98"/>
      <c r="AM1660" s="7"/>
      <c r="AN1660" s="43"/>
      <c r="BA1660" s="7"/>
      <c r="BB1660" s="7"/>
      <c r="BC1660" s="7"/>
      <c r="BT1660" s="43"/>
      <c r="BU1660" s="43"/>
      <c r="BV1660" s="43"/>
      <c r="BW1660" s="43"/>
      <c r="BX1660" s="43"/>
      <c r="BY1660" s="43"/>
      <c r="BZ1660" s="43"/>
      <c r="CA1660" s="43"/>
    </row>
    <row r="1661" spans="16:79" ht="12.75">
      <c r="P1661" s="11"/>
      <c r="AG1661" s="98"/>
      <c r="AM1661" s="7"/>
      <c r="AN1661" s="43"/>
      <c r="BA1661" s="7"/>
      <c r="BB1661" s="7"/>
      <c r="BC1661" s="7"/>
      <c r="BT1661" s="43"/>
      <c r="BU1661" s="43"/>
      <c r="BV1661" s="43"/>
      <c r="BW1661" s="43"/>
      <c r="BX1661" s="43"/>
      <c r="BY1661" s="43"/>
      <c r="BZ1661" s="43"/>
      <c r="CA1661" s="43"/>
    </row>
    <row r="1662" spans="16:79" ht="12.75">
      <c r="P1662" s="11"/>
      <c r="AG1662" s="98"/>
      <c r="AM1662" s="7"/>
      <c r="AN1662" s="43"/>
      <c r="BA1662" s="7"/>
      <c r="BB1662" s="7"/>
      <c r="BC1662" s="7"/>
      <c r="BT1662" s="43"/>
      <c r="BU1662" s="43"/>
      <c r="BV1662" s="43"/>
      <c r="BW1662" s="43"/>
      <c r="BX1662" s="43"/>
      <c r="BY1662" s="43"/>
      <c r="BZ1662" s="43"/>
      <c r="CA1662" s="43"/>
    </row>
    <row r="1663" spans="16:79" ht="12.75">
      <c r="P1663" s="11"/>
      <c r="AG1663" s="98"/>
      <c r="AM1663" s="7"/>
      <c r="AN1663" s="43"/>
      <c r="BA1663" s="7"/>
      <c r="BB1663" s="7"/>
      <c r="BC1663" s="7"/>
      <c r="BT1663" s="43"/>
      <c r="BU1663" s="43"/>
      <c r="BV1663" s="43"/>
      <c r="BW1663" s="43"/>
      <c r="BX1663" s="43"/>
      <c r="BY1663" s="43"/>
      <c r="BZ1663" s="43"/>
      <c r="CA1663" s="43"/>
    </row>
    <row r="1664" spans="16:79" ht="12.75">
      <c r="P1664" s="11"/>
      <c r="AG1664" s="98"/>
      <c r="AM1664" s="7"/>
      <c r="AN1664" s="43"/>
      <c r="BA1664" s="7"/>
      <c r="BB1664" s="7"/>
      <c r="BC1664" s="7"/>
      <c r="BT1664" s="43"/>
      <c r="BU1664" s="43"/>
      <c r="BV1664" s="43"/>
      <c r="BW1664" s="43"/>
      <c r="BX1664" s="43"/>
      <c r="BY1664" s="43"/>
      <c r="BZ1664" s="43"/>
      <c r="CA1664" s="43"/>
    </row>
    <row r="1665" spans="16:79" ht="12.75">
      <c r="P1665" s="11"/>
      <c r="AG1665" s="98"/>
      <c r="AM1665" s="7"/>
      <c r="AN1665" s="43"/>
      <c r="BA1665" s="7"/>
      <c r="BB1665" s="7"/>
      <c r="BC1665" s="7"/>
      <c r="BT1665" s="43"/>
      <c r="BU1665" s="43"/>
      <c r="BV1665" s="43"/>
      <c r="BW1665" s="43"/>
      <c r="BX1665" s="43"/>
      <c r="BY1665" s="43"/>
      <c r="BZ1665" s="43"/>
      <c r="CA1665" s="43"/>
    </row>
    <row r="1666" spans="16:79" ht="12.75">
      <c r="P1666" s="11"/>
      <c r="AG1666" s="98"/>
      <c r="AM1666" s="7"/>
      <c r="AN1666" s="43"/>
      <c r="BA1666" s="7"/>
      <c r="BB1666" s="7"/>
      <c r="BC1666" s="7"/>
      <c r="BT1666" s="43"/>
      <c r="BU1666" s="43"/>
      <c r="BV1666" s="43"/>
      <c r="BW1666" s="43"/>
      <c r="BX1666" s="43"/>
      <c r="BY1666" s="43"/>
      <c r="BZ1666" s="43"/>
      <c r="CA1666" s="43"/>
    </row>
    <row r="1667" spans="16:79" ht="12.75">
      <c r="P1667" s="11"/>
      <c r="AG1667" s="98"/>
      <c r="AM1667" s="7"/>
      <c r="AN1667" s="43"/>
      <c r="BA1667" s="7"/>
      <c r="BB1667" s="7"/>
      <c r="BC1667" s="7"/>
      <c r="BT1667" s="43"/>
      <c r="BU1667" s="43"/>
      <c r="BV1667" s="43"/>
      <c r="BW1667" s="43"/>
      <c r="BX1667" s="43"/>
      <c r="BY1667" s="43"/>
      <c r="BZ1667" s="43"/>
      <c r="CA1667" s="43"/>
    </row>
    <row r="1668" spans="16:79" ht="12.75">
      <c r="P1668" s="11"/>
      <c r="AG1668" s="98"/>
      <c r="AM1668" s="7"/>
      <c r="AN1668" s="43"/>
      <c r="BA1668" s="7"/>
      <c r="BB1668" s="7"/>
      <c r="BC1668" s="7"/>
      <c r="BT1668" s="43"/>
      <c r="BU1668" s="43"/>
      <c r="BV1668" s="43"/>
      <c r="BW1668" s="43"/>
      <c r="BX1668" s="43"/>
      <c r="BY1668" s="43"/>
      <c r="BZ1668" s="43"/>
      <c r="CA1668" s="43"/>
    </row>
    <row r="1669" spans="16:79" ht="12.75">
      <c r="P1669" s="11"/>
      <c r="AG1669" s="98"/>
      <c r="AM1669" s="7"/>
      <c r="AN1669" s="43"/>
      <c r="BA1669" s="7"/>
      <c r="BB1669" s="7"/>
      <c r="BC1669" s="7"/>
      <c r="BT1669" s="43"/>
      <c r="BU1669" s="43"/>
      <c r="BV1669" s="43"/>
      <c r="BW1669" s="43"/>
      <c r="BX1669" s="43"/>
      <c r="BY1669" s="43"/>
      <c r="BZ1669" s="43"/>
      <c r="CA1669" s="43"/>
    </row>
    <row r="1670" spans="16:79" ht="12.75">
      <c r="P1670" s="11"/>
      <c r="AG1670" s="98"/>
      <c r="AM1670" s="7"/>
      <c r="AN1670" s="43"/>
      <c r="BA1670" s="7"/>
      <c r="BB1670" s="7"/>
      <c r="BC1670" s="7"/>
      <c r="BT1670" s="43"/>
      <c r="BU1670" s="43"/>
      <c r="BV1670" s="43"/>
      <c r="BW1670" s="43"/>
      <c r="BX1670" s="43"/>
      <c r="BY1670" s="43"/>
      <c r="BZ1670" s="43"/>
      <c r="CA1670" s="43"/>
    </row>
    <row r="1671" spans="16:79" ht="12.75">
      <c r="P1671" s="11"/>
      <c r="AG1671" s="98"/>
      <c r="AM1671" s="7"/>
      <c r="AN1671" s="43"/>
      <c r="BA1671" s="7"/>
      <c r="BB1671" s="7"/>
      <c r="BC1671" s="7"/>
      <c r="BT1671" s="43"/>
      <c r="BU1671" s="43"/>
      <c r="BV1671" s="43"/>
      <c r="BW1671" s="43"/>
      <c r="BX1671" s="43"/>
      <c r="BY1671" s="43"/>
      <c r="BZ1671" s="43"/>
      <c r="CA1671" s="43"/>
    </row>
    <row r="1672" spans="16:79" ht="12.75">
      <c r="P1672" s="11"/>
      <c r="AG1672" s="98"/>
      <c r="AM1672" s="7"/>
      <c r="AN1672" s="43"/>
      <c r="BA1672" s="7"/>
      <c r="BB1672" s="7"/>
      <c r="BC1672" s="7"/>
      <c r="BT1672" s="43"/>
      <c r="BU1672" s="43"/>
      <c r="BV1672" s="43"/>
      <c r="BW1672" s="43"/>
      <c r="BX1672" s="43"/>
      <c r="BY1672" s="43"/>
      <c r="BZ1672" s="43"/>
      <c r="CA1672" s="43"/>
    </row>
    <row r="1673" spans="16:79" ht="12.75">
      <c r="P1673" s="11"/>
      <c r="AG1673" s="98"/>
      <c r="AM1673" s="7"/>
      <c r="AN1673" s="43"/>
      <c r="BA1673" s="7"/>
      <c r="BB1673" s="7"/>
      <c r="BC1673" s="7"/>
      <c r="BT1673" s="43"/>
      <c r="BU1673" s="43"/>
      <c r="BV1673" s="43"/>
      <c r="BW1673" s="43"/>
      <c r="BX1673" s="43"/>
      <c r="BY1673" s="43"/>
      <c r="BZ1673" s="43"/>
      <c r="CA1673" s="43"/>
    </row>
    <row r="1674" spans="16:79" ht="12.75">
      <c r="P1674" s="11"/>
      <c r="AG1674" s="98"/>
      <c r="AM1674" s="7"/>
      <c r="AN1674" s="43"/>
      <c r="BA1674" s="7"/>
      <c r="BB1674" s="7"/>
      <c r="BC1674" s="7"/>
      <c r="BT1674" s="43"/>
      <c r="BU1674" s="43"/>
      <c r="BV1674" s="43"/>
      <c r="BW1674" s="43"/>
      <c r="BX1674" s="43"/>
      <c r="BY1674" s="43"/>
      <c r="BZ1674" s="43"/>
      <c r="CA1674" s="43"/>
    </row>
    <row r="1675" spans="16:79" ht="12.75">
      <c r="P1675" s="11"/>
      <c r="AG1675" s="98"/>
      <c r="AM1675" s="7"/>
      <c r="AN1675" s="43"/>
      <c r="BA1675" s="7"/>
      <c r="BB1675" s="7"/>
      <c r="BC1675" s="7"/>
      <c r="BT1675" s="43"/>
      <c r="BU1675" s="43"/>
      <c r="BV1675" s="43"/>
      <c r="BW1675" s="43"/>
      <c r="BX1675" s="43"/>
      <c r="BY1675" s="43"/>
      <c r="BZ1675" s="43"/>
      <c r="CA1675" s="43"/>
    </row>
    <row r="1676" spans="16:79" ht="12.75">
      <c r="P1676" s="11"/>
      <c r="AG1676" s="98"/>
      <c r="AM1676" s="7"/>
      <c r="AN1676" s="43"/>
      <c r="BA1676" s="7"/>
      <c r="BB1676" s="7"/>
      <c r="BC1676" s="7"/>
      <c r="BT1676" s="43"/>
      <c r="BU1676" s="43"/>
      <c r="BV1676" s="43"/>
      <c r="BW1676" s="43"/>
      <c r="BX1676" s="43"/>
      <c r="BY1676" s="43"/>
      <c r="BZ1676" s="43"/>
      <c r="CA1676" s="43"/>
    </row>
    <row r="1677" spans="16:79" ht="12.75">
      <c r="P1677" s="11"/>
      <c r="AG1677" s="98"/>
      <c r="AM1677" s="7"/>
      <c r="AN1677" s="43"/>
      <c r="BA1677" s="7"/>
      <c r="BB1677" s="7"/>
      <c r="BC1677" s="7"/>
      <c r="BT1677" s="43"/>
      <c r="BU1677" s="43"/>
      <c r="BV1677" s="43"/>
      <c r="BW1677" s="43"/>
      <c r="BX1677" s="43"/>
      <c r="BY1677" s="43"/>
      <c r="BZ1677" s="43"/>
      <c r="CA1677" s="43"/>
    </row>
    <row r="1678" spans="16:79" ht="12.75">
      <c r="P1678" s="11"/>
      <c r="AG1678" s="98"/>
      <c r="AM1678" s="7"/>
      <c r="AN1678" s="43"/>
      <c r="BA1678" s="7"/>
      <c r="BB1678" s="7"/>
      <c r="BC1678" s="7"/>
      <c r="BT1678" s="43"/>
      <c r="BU1678" s="43"/>
      <c r="BV1678" s="43"/>
      <c r="BW1678" s="43"/>
      <c r="BX1678" s="43"/>
      <c r="BY1678" s="43"/>
      <c r="BZ1678" s="43"/>
      <c r="CA1678" s="43"/>
    </row>
    <row r="1679" spans="16:79" ht="12.75">
      <c r="P1679" s="11"/>
      <c r="AG1679" s="98"/>
      <c r="AM1679" s="7"/>
      <c r="AN1679" s="43"/>
      <c r="BA1679" s="7"/>
      <c r="BB1679" s="7"/>
      <c r="BC1679" s="7"/>
      <c r="BT1679" s="43"/>
      <c r="BU1679" s="43"/>
      <c r="BV1679" s="43"/>
      <c r="BW1679" s="43"/>
      <c r="BX1679" s="43"/>
      <c r="BY1679" s="43"/>
      <c r="BZ1679" s="43"/>
      <c r="CA1679" s="43"/>
    </row>
    <row r="1680" spans="16:79" ht="12.75">
      <c r="P1680" s="11"/>
      <c r="AG1680" s="98"/>
      <c r="AM1680" s="7"/>
      <c r="AN1680" s="43"/>
      <c r="BA1680" s="7"/>
      <c r="BB1680" s="7"/>
      <c r="BC1680" s="7"/>
      <c r="BT1680" s="43"/>
      <c r="BU1680" s="43"/>
      <c r="BV1680" s="43"/>
      <c r="BW1680" s="43"/>
      <c r="BX1680" s="43"/>
      <c r="BY1680" s="43"/>
      <c r="BZ1680" s="43"/>
      <c r="CA1680" s="43"/>
    </row>
    <row r="1681" spans="16:79" ht="12.75">
      <c r="P1681" s="11"/>
      <c r="AG1681" s="98"/>
      <c r="AM1681" s="7"/>
      <c r="AN1681" s="43"/>
      <c r="BA1681" s="7"/>
      <c r="BB1681" s="7"/>
      <c r="BC1681" s="7"/>
      <c r="BT1681" s="43"/>
      <c r="BU1681" s="43"/>
      <c r="BV1681" s="43"/>
      <c r="BW1681" s="43"/>
      <c r="BX1681" s="43"/>
      <c r="BY1681" s="43"/>
      <c r="BZ1681" s="43"/>
      <c r="CA1681" s="43"/>
    </row>
    <row r="1682" spans="16:79" ht="12.75">
      <c r="P1682" s="11"/>
      <c r="AG1682" s="98"/>
      <c r="AM1682" s="7"/>
      <c r="AN1682" s="43"/>
      <c r="BA1682" s="7"/>
      <c r="BB1682" s="7"/>
      <c r="BC1682" s="7"/>
      <c r="BT1682" s="43"/>
      <c r="BU1682" s="43"/>
      <c r="BV1682" s="43"/>
      <c r="BW1682" s="43"/>
      <c r="BX1682" s="43"/>
      <c r="BY1682" s="43"/>
      <c r="BZ1682" s="43"/>
      <c r="CA1682" s="43"/>
    </row>
    <row r="1683" spans="16:79" ht="12.75">
      <c r="P1683" s="11"/>
      <c r="AG1683" s="98"/>
      <c r="AM1683" s="7"/>
      <c r="AN1683" s="43"/>
      <c r="BA1683" s="7"/>
      <c r="BB1683" s="7"/>
      <c r="BC1683" s="7"/>
      <c r="BT1683" s="43"/>
      <c r="BU1683" s="43"/>
      <c r="BV1683" s="43"/>
      <c r="BW1683" s="43"/>
      <c r="BX1683" s="43"/>
      <c r="BY1683" s="43"/>
      <c r="BZ1683" s="43"/>
      <c r="CA1683" s="43"/>
    </row>
    <row r="1684" spans="16:79" ht="12.75">
      <c r="P1684" s="11"/>
      <c r="AG1684" s="98"/>
      <c r="AM1684" s="7"/>
      <c r="AN1684" s="43"/>
      <c r="BA1684" s="7"/>
      <c r="BB1684" s="7"/>
      <c r="BC1684" s="7"/>
      <c r="BT1684" s="43"/>
      <c r="BU1684" s="43"/>
      <c r="BV1684" s="43"/>
      <c r="BW1684" s="43"/>
      <c r="BX1684" s="43"/>
      <c r="BY1684" s="43"/>
      <c r="BZ1684" s="43"/>
      <c r="CA1684" s="43"/>
    </row>
    <row r="1685" spans="16:79" ht="12.75">
      <c r="P1685" s="11"/>
      <c r="AG1685" s="98"/>
      <c r="AM1685" s="7"/>
      <c r="AN1685" s="43"/>
      <c r="BA1685" s="7"/>
      <c r="BB1685" s="7"/>
      <c r="BC1685" s="7"/>
      <c r="BT1685" s="43"/>
      <c r="BU1685" s="43"/>
      <c r="BV1685" s="43"/>
      <c r="BW1685" s="43"/>
      <c r="BX1685" s="43"/>
      <c r="BY1685" s="43"/>
      <c r="BZ1685" s="43"/>
      <c r="CA1685" s="43"/>
    </row>
    <row r="1686" spans="16:79" ht="12.75">
      <c r="P1686" s="11"/>
      <c r="AG1686" s="98"/>
      <c r="AM1686" s="7"/>
      <c r="AN1686" s="43"/>
      <c r="BA1686" s="7"/>
      <c r="BB1686" s="7"/>
      <c r="BC1686" s="7"/>
      <c r="BT1686" s="43"/>
      <c r="BU1686" s="43"/>
      <c r="BV1686" s="43"/>
      <c r="BW1686" s="43"/>
      <c r="BX1686" s="43"/>
      <c r="BY1686" s="43"/>
      <c r="BZ1686" s="43"/>
      <c r="CA1686" s="43"/>
    </row>
    <row r="1687" spans="16:79" ht="12.75">
      <c r="P1687" s="11"/>
      <c r="AG1687" s="98"/>
      <c r="AN1687" s="43"/>
      <c r="BA1687" s="7"/>
      <c r="BB1687" s="7"/>
      <c r="BC1687" s="7"/>
      <c r="BT1687" s="43"/>
      <c r="BU1687" s="43"/>
      <c r="BV1687" s="43"/>
      <c r="BW1687" s="43"/>
      <c r="BX1687" s="43"/>
      <c r="BY1687" s="43"/>
      <c r="BZ1687" s="43"/>
      <c r="CA1687" s="43"/>
    </row>
    <row r="1688" spans="16:79" ht="12.75">
      <c r="P1688" s="11"/>
      <c r="AG1688" s="98"/>
      <c r="AN1688" s="43"/>
      <c r="BA1688" s="7"/>
      <c r="BB1688" s="7"/>
      <c r="BC1688" s="7"/>
      <c r="BT1688" s="43"/>
      <c r="BU1688" s="43"/>
      <c r="BV1688" s="43"/>
      <c r="BW1688" s="43"/>
      <c r="BX1688" s="43"/>
      <c r="BY1688" s="43"/>
      <c r="BZ1688" s="43"/>
      <c r="CA1688" s="43"/>
    </row>
    <row r="1689" spans="16:79" ht="12.75">
      <c r="P1689" s="11"/>
      <c r="AG1689" s="98"/>
      <c r="AN1689" s="43"/>
      <c r="BA1689" s="7"/>
      <c r="BB1689" s="7"/>
      <c r="BC1689" s="7"/>
      <c r="BT1689" s="43"/>
      <c r="BU1689" s="43"/>
      <c r="BV1689" s="43"/>
      <c r="BW1689" s="43"/>
      <c r="BX1689" s="43"/>
      <c r="BY1689" s="43"/>
      <c r="BZ1689" s="43"/>
      <c r="CA1689" s="43"/>
    </row>
    <row r="1690" spans="16:79" ht="12.75">
      <c r="P1690" s="11"/>
      <c r="AG1690" s="98"/>
      <c r="AN1690" s="43"/>
      <c r="BA1690" s="7"/>
      <c r="BB1690" s="7"/>
      <c r="BC1690" s="7"/>
      <c r="BT1690" s="43"/>
      <c r="BU1690" s="43"/>
      <c r="BV1690" s="43"/>
      <c r="BW1690" s="43"/>
      <c r="BX1690" s="43"/>
      <c r="BY1690" s="43"/>
      <c r="BZ1690" s="43"/>
      <c r="CA1690" s="43"/>
    </row>
    <row r="1691" spans="16:79" ht="12.75">
      <c r="P1691" s="11"/>
      <c r="AG1691" s="98"/>
      <c r="AN1691" s="43"/>
      <c r="BT1691" s="43"/>
      <c r="BU1691" s="43"/>
      <c r="BV1691" s="43"/>
      <c r="BW1691" s="43"/>
      <c r="BX1691" s="43"/>
      <c r="BY1691" s="43"/>
      <c r="BZ1691" s="43"/>
      <c r="CA1691" s="43"/>
    </row>
    <row r="1692" spans="16:79" ht="12.75">
      <c r="P1692" s="11"/>
      <c r="AG1692" s="98"/>
      <c r="AN1692" s="43"/>
      <c r="BT1692" s="43"/>
      <c r="BU1692" s="43"/>
      <c r="BV1692" s="43"/>
      <c r="BW1692" s="43"/>
      <c r="BX1692" s="43"/>
      <c r="BY1692" s="43"/>
      <c r="BZ1692" s="43"/>
      <c r="CA1692" s="43"/>
    </row>
    <row r="1693" spans="16:79" ht="12.75">
      <c r="P1693" s="11"/>
      <c r="AG1693" s="98"/>
      <c r="AN1693" s="43"/>
      <c r="BT1693" s="43"/>
      <c r="BU1693" s="43"/>
      <c r="BV1693" s="43"/>
      <c r="BW1693" s="43"/>
      <c r="BX1693" s="43"/>
      <c r="BY1693" s="43"/>
      <c r="BZ1693" s="43"/>
      <c r="CA1693" s="43"/>
    </row>
    <row r="1694" spans="16:79" ht="12.75">
      <c r="P1694" s="11"/>
      <c r="AG1694" s="98"/>
      <c r="AN1694" s="43"/>
      <c r="BT1694" s="43"/>
      <c r="BU1694" s="43"/>
      <c r="BV1694" s="43"/>
      <c r="BW1694" s="43"/>
      <c r="BX1694" s="43"/>
      <c r="BY1694" s="43"/>
      <c r="BZ1694" s="43"/>
      <c r="CA1694" s="43"/>
    </row>
    <row r="1695" spans="16:79" ht="12.75">
      <c r="P1695" s="11"/>
      <c r="AG1695" s="98"/>
      <c r="AN1695" s="43"/>
      <c r="BT1695" s="43"/>
      <c r="BU1695" s="43"/>
      <c r="BV1695" s="43"/>
      <c r="BW1695" s="43"/>
      <c r="BX1695" s="43"/>
      <c r="BY1695" s="43"/>
      <c r="BZ1695" s="43"/>
      <c r="CA1695" s="43"/>
    </row>
    <row r="1696" spans="16:79" ht="12.75">
      <c r="P1696" s="11"/>
      <c r="AG1696" s="98"/>
      <c r="AN1696" s="43"/>
      <c r="BT1696" s="43"/>
      <c r="BU1696" s="43"/>
      <c r="BV1696" s="43"/>
      <c r="BW1696" s="43"/>
      <c r="BX1696" s="43"/>
      <c r="BY1696" s="43"/>
      <c r="BZ1696" s="43"/>
      <c r="CA1696" s="43"/>
    </row>
    <row r="1697" spans="16:79" ht="12.75">
      <c r="P1697" s="11"/>
      <c r="AG1697" s="98"/>
      <c r="AN1697" s="43"/>
      <c r="BT1697" s="43"/>
      <c r="BU1697" s="43"/>
      <c r="BV1697" s="43"/>
      <c r="BW1697" s="43"/>
      <c r="BX1697" s="43"/>
      <c r="BY1697" s="43"/>
      <c r="BZ1697" s="43"/>
      <c r="CA1697" s="43"/>
    </row>
    <row r="1698" spans="16:79" ht="12.75">
      <c r="P1698" s="11"/>
      <c r="AG1698" s="98"/>
      <c r="AN1698" s="43"/>
      <c r="BT1698" s="43"/>
      <c r="BU1698" s="43"/>
      <c r="BV1698" s="43"/>
      <c r="BW1698" s="43"/>
      <c r="BX1698" s="43"/>
      <c r="BY1698" s="43"/>
      <c r="BZ1698" s="43"/>
      <c r="CA1698" s="43"/>
    </row>
    <row r="1699" spans="16:79" ht="12.75">
      <c r="P1699" s="11"/>
      <c r="AG1699" s="98"/>
      <c r="AN1699" s="43"/>
      <c r="BT1699" s="43"/>
      <c r="BU1699" s="43"/>
      <c r="BV1699" s="43"/>
      <c r="BW1699" s="43"/>
      <c r="BX1699" s="43"/>
      <c r="BY1699" s="43"/>
      <c r="BZ1699" s="43"/>
      <c r="CA1699" s="43"/>
    </row>
    <row r="1700" spans="16:79" ht="12.75">
      <c r="P1700" s="11"/>
      <c r="AG1700" s="98"/>
      <c r="AN1700" s="43"/>
      <c r="BT1700" s="43"/>
      <c r="BU1700" s="43"/>
      <c r="BV1700" s="43"/>
      <c r="BW1700" s="43"/>
      <c r="BX1700" s="43"/>
      <c r="BY1700" s="43"/>
      <c r="BZ1700" s="43"/>
      <c r="CA1700" s="43"/>
    </row>
    <row r="1701" spans="16:79" ht="12.75">
      <c r="P1701" s="11"/>
      <c r="AG1701" s="98"/>
      <c r="AN1701" s="43"/>
      <c r="BT1701" s="43"/>
      <c r="BU1701" s="43"/>
      <c r="BV1701" s="43"/>
      <c r="BW1701" s="43"/>
      <c r="BX1701" s="43"/>
      <c r="BY1701" s="43"/>
      <c r="BZ1701" s="43"/>
      <c r="CA1701" s="43"/>
    </row>
    <row r="1702" spans="16:79" ht="12.75">
      <c r="P1702" s="11"/>
      <c r="AG1702" s="98"/>
      <c r="AN1702" s="43"/>
      <c r="BT1702" s="43"/>
      <c r="BU1702" s="43"/>
      <c r="BV1702" s="43"/>
      <c r="BW1702" s="43"/>
      <c r="BX1702" s="43"/>
      <c r="BY1702" s="43"/>
      <c r="BZ1702" s="43"/>
      <c r="CA1702" s="43"/>
    </row>
    <row r="1703" spans="16:79" ht="12.75">
      <c r="P1703" s="11"/>
      <c r="AG1703" s="98"/>
      <c r="AN1703" s="43"/>
      <c r="BT1703" s="43"/>
      <c r="BU1703" s="43"/>
      <c r="BV1703" s="43"/>
      <c r="BW1703" s="43"/>
      <c r="BX1703" s="43"/>
      <c r="BY1703" s="43"/>
      <c r="BZ1703" s="43"/>
      <c r="CA1703" s="43"/>
    </row>
    <row r="1704" spans="16:79" ht="12.75">
      <c r="P1704" s="11"/>
      <c r="AG1704" s="98"/>
      <c r="AN1704" s="43"/>
      <c r="BT1704" s="43"/>
      <c r="BU1704" s="43"/>
      <c r="BV1704" s="43"/>
      <c r="BW1704" s="43"/>
      <c r="BX1704" s="43"/>
      <c r="BY1704" s="43"/>
      <c r="BZ1704" s="43"/>
      <c r="CA1704" s="43"/>
    </row>
    <row r="1705" spans="16:79" ht="12.75">
      <c r="P1705" s="11"/>
      <c r="AG1705" s="98"/>
      <c r="AN1705" s="43"/>
      <c r="BT1705" s="43"/>
      <c r="BU1705" s="43"/>
      <c r="BV1705" s="43"/>
      <c r="BW1705" s="43"/>
      <c r="BX1705" s="43"/>
      <c r="BY1705" s="43"/>
      <c r="BZ1705" s="43"/>
      <c r="CA1705" s="43"/>
    </row>
    <row r="1706" spans="16:79" ht="12.75">
      <c r="P1706" s="11"/>
      <c r="AG1706" s="98"/>
      <c r="AN1706" s="43"/>
      <c r="BT1706" s="43"/>
      <c r="BU1706" s="43"/>
      <c r="BV1706" s="43"/>
      <c r="BW1706" s="43"/>
      <c r="BX1706" s="43"/>
      <c r="BY1706" s="43"/>
      <c r="BZ1706" s="43"/>
      <c r="CA1706" s="43"/>
    </row>
    <row r="1707" spans="16:79" ht="12.75">
      <c r="P1707" s="11"/>
      <c r="AG1707" s="98"/>
      <c r="AN1707" s="43"/>
      <c r="BT1707" s="43"/>
      <c r="BU1707" s="43"/>
      <c r="BV1707" s="43"/>
      <c r="BW1707" s="43"/>
      <c r="BX1707" s="43"/>
      <c r="BY1707" s="43"/>
      <c r="BZ1707" s="43"/>
      <c r="CA1707" s="43"/>
    </row>
    <row r="1708" spans="16:79" ht="12.75">
      <c r="P1708" s="11"/>
      <c r="AG1708" s="98"/>
      <c r="AN1708" s="43"/>
      <c r="BT1708" s="43"/>
      <c r="BU1708" s="43"/>
      <c r="BV1708" s="43"/>
      <c r="BW1708" s="43"/>
      <c r="BX1708" s="43"/>
      <c r="BY1708" s="43"/>
      <c r="BZ1708" s="43"/>
      <c r="CA1708" s="43"/>
    </row>
    <row r="1709" spans="16:79" ht="12.75">
      <c r="P1709" s="11"/>
      <c r="AG1709" s="98"/>
      <c r="AN1709" s="43"/>
      <c r="BT1709" s="43"/>
      <c r="BU1709" s="43"/>
      <c r="BV1709" s="43"/>
      <c r="BW1709" s="43"/>
      <c r="BX1709" s="43"/>
      <c r="BY1709" s="43"/>
      <c r="BZ1709" s="43"/>
      <c r="CA1709" s="43"/>
    </row>
    <row r="1710" spans="16:79" ht="12.75">
      <c r="P1710" s="11"/>
      <c r="AG1710" s="98"/>
      <c r="AN1710" s="43"/>
      <c r="BT1710" s="43"/>
      <c r="BU1710" s="43"/>
      <c r="BV1710" s="43"/>
      <c r="BW1710" s="43"/>
      <c r="BX1710" s="43"/>
      <c r="BY1710" s="43"/>
      <c r="BZ1710" s="43"/>
      <c r="CA1710" s="43"/>
    </row>
    <row r="1711" spans="16:79" ht="12.75">
      <c r="P1711" s="11"/>
      <c r="AG1711" s="98"/>
      <c r="AN1711" s="43"/>
      <c r="BT1711" s="43"/>
      <c r="BU1711" s="43"/>
      <c r="BV1711" s="43"/>
      <c r="BW1711" s="43"/>
      <c r="BX1711" s="43"/>
      <c r="BY1711" s="43"/>
      <c r="BZ1711" s="43"/>
      <c r="CA1711" s="43"/>
    </row>
    <row r="1712" spans="16:79" ht="12.75">
      <c r="P1712" s="11"/>
      <c r="AG1712" s="98"/>
      <c r="AN1712" s="43"/>
      <c r="BT1712" s="43"/>
      <c r="BU1712" s="43"/>
      <c r="BV1712" s="43"/>
      <c r="BW1712" s="43"/>
      <c r="BX1712" s="43"/>
      <c r="BY1712" s="43"/>
      <c r="BZ1712" s="43"/>
      <c r="CA1712" s="43"/>
    </row>
    <row r="1713" spans="16:79" ht="12.75">
      <c r="P1713" s="11"/>
      <c r="AG1713" s="98"/>
      <c r="AN1713" s="43"/>
      <c r="BT1713" s="43"/>
      <c r="BU1713" s="43"/>
      <c r="BV1713" s="43"/>
      <c r="BW1713" s="43"/>
      <c r="BX1713" s="43"/>
      <c r="BY1713" s="43"/>
      <c r="BZ1713" s="43"/>
      <c r="CA1713" s="43"/>
    </row>
    <row r="1714" spans="16:79" ht="12.75">
      <c r="P1714" s="11"/>
      <c r="AG1714" s="98"/>
      <c r="AN1714" s="43"/>
      <c r="BT1714" s="43"/>
      <c r="BU1714" s="43"/>
      <c r="BV1714" s="43"/>
      <c r="BW1714" s="43"/>
      <c r="BX1714" s="43"/>
      <c r="BY1714" s="43"/>
      <c r="BZ1714" s="43"/>
      <c r="CA1714" s="43"/>
    </row>
    <row r="1715" spans="16:79" ht="12.75">
      <c r="P1715" s="11"/>
      <c r="AG1715" s="98"/>
      <c r="AN1715" s="43"/>
      <c r="BT1715" s="43"/>
      <c r="BU1715" s="43"/>
      <c r="BV1715" s="43"/>
      <c r="BW1715" s="43"/>
      <c r="BX1715" s="43"/>
      <c r="BY1715" s="43"/>
      <c r="BZ1715" s="43"/>
      <c r="CA1715" s="43"/>
    </row>
    <row r="1716" spans="16:79" ht="12.75">
      <c r="P1716" s="11"/>
      <c r="AG1716" s="98"/>
      <c r="AN1716" s="43"/>
      <c r="BT1716" s="43"/>
      <c r="BU1716" s="43"/>
      <c r="BV1716" s="43"/>
      <c r="BW1716" s="43"/>
      <c r="BX1716" s="43"/>
      <c r="BY1716" s="43"/>
      <c r="BZ1716" s="43"/>
      <c r="CA1716" s="43"/>
    </row>
    <row r="1717" spans="16:79" ht="12.75">
      <c r="P1717" s="11"/>
      <c r="AG1717" s="98"/>
      <c r="AN1717" s="43"/>
      <c r="BT1717" s="43"/>
      <c r="BU1717" s="43"/>
      <c r="BV1717" s="43"/>
      <c r="BW1717" s="43"/>
      <c r="BX1717" s="43"/>
      <c r="BY1717" s="43"/>
      <c r="BZ1717" s="43"/>
      <c r="CA1717" s="43"/>
    </row>
    <row r="1718" spans="16:79" ht="12.75">
      <c r="P1718" s="11"/>
      <c r="AG1718" s="98"/>
      <c r="AN1718" s="43"/>
      <c r="BT1718" s="43"/>
      <c r="BU1718" s="43"/>
      <c r="BV1718" s="43"/>
      <c r="BW1718" s="43"/>
      <c r="BX1718" s="43"/>
      <c r="BY1718" s="43"/>
      <c r="BZ1718" s="43"/>
      <c r="CA1718" s="43"/>
    </row>
    <row r="1719" spans="16:79" ht="12.75">
      <c r="P1719" s="11"/>
      <c r="AG1719" s="98"/>
      <c r="AN1719" s="43"/>
      <c r="BT1719" s="43"/>
      <c r="BU1719" s="43"/>
      <c r="BV1719" s="43"/>
      <c r="BW1719" s="43"/>
      <c r="BX1719" s="43"/>
      <c r="BY1719" s="43"/>
      <c r="BZ1719" s="43"/>
      <c r="CA1719" s="43"/>
    </row>
    <row r="1720" spans="16:79" ht="12.75">
      <c r="P1720" s="11"/>
      <c r="AG1720" s="98"/>
      <c r="AN1720" s="43"/>
      <c r="BT1720" s="43"/>
      <c r="BU1720" s="43"/>
      <c r="BV1720" s="43"/>
      <c r="BW1720" s="43"/>
      <c r="BX1720" s="43"/>
      <c r="BY1720" s="43"/>
      <c r="BZ1720" s="43"/>
      <c r="CA1720" s="43"/>
    </row>
    <row r="1721" spans="16:79" ht="12.75">
      <c r="P1721" s="11"/>
      <c r="AG1721" s="98"/>
      <c r="AN1721" s="43"/>
      <c r="BT1721" s="43"/>
      <c r="BU1721" s="43"/>
      <c r="BV1721" s="43"/>
      <c r="BW1721" s="43"/>
      <c r="BX1721" s="43"/>
      <c r="BY1721" s="43"/>
      <c r="BZ1721" s="43"/>
      <c r="CA1721" s="43"/>
    </row>
    <row r="1722" spans="16:79" ht="12.75">
      <c r="P1722" s="11"/>
      <c r="AG1722" s="98"/>
      <c r="AN1722" s="43"/>
      <c r="BT1722" s="43"/>
      <c r="BU1722" s="43"/>
      <c r="BV1722" s="43"/>
      <c r="BW1722" s="43"/>
      <c r="BX1722" s="43"/>
      <c r="BY1722" s="43"/>
      <c r="BZ1722" s="43"/>
      <c r="CA1722" s="43"/>
    </row>
    <row r="1723" spans="16:79" ht="12.75">
      <c r="P1723" s="11"/>
      <c r="AG1723" s="98"/>
      <c r="AN1723" s="43"/>
      <c r="BT1723" s="43"/>
      <c r="BU1723" s="43"/>
      <c r="BV1723" s="43"/>
      <c r="BW1723" s="43"/>
      <c r="BX1723" s="43"/>
      <c r="BY1723" s="43"/>
      <c r="BZ1723" s="43"/>
      <c r="CA1723" s="43"/>
    </row>
    <row r="1724" spans="16:79" ht="12.75">
      <c r="P1724" s="11"/>
      <c r="AG1724" s="98"/>
      <c r="AN1724" s="43"/>
      <c r="BT1724" s="43"/>
      <c r="BU1724" s="43"/>
      <c r="BV1724" s="43"/>
      <c r="BW1724" s="43"/>
      <c r="BX1724" s="43"/>
      <c r="BY1724" s="43"/>
      <c r="BZ1724" s="43"/>
      <c r="CA1724" s="43"/>
    </row>
    <row r="1725" spans="16:79" ht="12.75">
      <c r="P1725" s="11"/>
      <c r="AG1725" s="98"/>
      <c r="AN1725" s="43"/>
      <c r="BT1725" s="43"/>
      <c r="BU1725" s="43"/>
      <c r="BV1725" s="43"/>
      <c r="BW1725" s="43"/>
      <c r="BX1725" s="43"/>
      <c r="BY1725" s="43"/>
      <c r="BZ1725" s="43"/>
      <c r="CA1725" s="43"/>
    </row>
    <row r="1726" spans="16:79" ht="12.75">
      <c r="P1726" s="11"/>
      <c r="AG1726" s="98"/>
      <c r="AN1726" s="43"/>
      <c r="BT1726" s="43"/>
      <c r="BU1726" s="43"/>
      <c r="BV1726" s="43"/>
      <c r="BW1726" s="43"/>
      <c r="BX1726" s="43"/>
      <c r="BY1726" s="43"/>
      <c r="BZ1726" s="43"/>
      <c r="CA1726" s="43"/>
    </row>
    <row r="1727" spans="16:79" ht="12.75">
      <c r="P1727" s="11"/>
      <c r="AG1727" s="98"/>
      <c r="AN1727" s="43"/>
      <c r="BT1727" s="43"/>
      <c r="BU1727" s="43"/>
      <c r="BV1727" s="43"/>
      <c r="BW1727" s="43"/>
      <c r="BX1727" s="43"/>
      <c r="BY1727" s="43"/>
      <c r="BZ1727" s="43"/>
      <c r="CA1727" s="43"/>
    </row>
    <row r="1728" spans="16:79" ht="12.75">
      <c r="P1728" s="11"/>
      <c r="AG1728" s="98"/>
      <c r="AN1728" s="43"/>
      <c r="BT1728" s="43"/>
      <c r="BU1728" s="43"/>
      <c r="BV1728" s="43"/>
      <c r="BW1728" s="43"/>
      <c r="BX1728" s="43"/>
      <c r="BY1728" s="43"/>
      <c r="BZ1728" s="43"/>
      <c r="CA1728" s="43"/>
    </row>
    <row r="1729" spans="16:79" ht="12.75">
      <c r="P1729" s="11"/>
      <c r="AG1729" s="98"/>
      <c r="AN1729" s="43"/>
      <c r="BT1729" s="43"/>
      <c r="BU1729" s="43"/>
      <c r="BV1729" s="43"/>
      <c r="BW1729" s="43"/>
      <c r="BX1729" s="43"/>
      <c r="BY1729" s="43"/>
      <c r="BZ1729" s="43"/>
      <c r="CA1729" s="43"/>
    </row>
    <row r="1730" spans="16:79" ht="12.75">
      <c r="P1730" s="11"/>
      <c r="AG1730" s="98"/>
      <c r="AN1730" s="43"/>
      <c r="BT1730" s="43"/>
      <c r="BU1730" s="43"/>
      <c r="BV1730" s="43"/>
      <c r="BW1730" s="43"/>
      <c r="BX1730" s="43"/>
      <c r="BY1730" s="43"/>
      <c r="BZ1730" s="43"/>
      <c r="CA1730" s="43"/>
    </row>
    <row r="1731" spans="16:79" ht="12.75">
      <c r="P1731" s="11"/>
      <c r="AG1731" s="98"/>
      <c r="AN1731" s="43"/>
      <c r="BT1731" s="43"/>
      <c r="BU1731" s="43"/>
      <c r="BV1731" s="43"/>
      <c r="BW1731" s="43"/>
      <c r="BX1731" s="43"/>
      <c r="BY1731" s="43"/>
      <c r="BZ1731" s="43"/>
      <c r="CA1731" s="43"/>
    </row>
    <row r="1732" spans="16:79" ht="12.75">
      <c r="P1732" s="11"/>
      <c r="AG1732" s="98"/>
      <c r="AN1732" s="43"/>
      <c r="BT1732" s="43"/>
      <c r="BU1732" s="43"/>
      <c r="BV1732" s="43"/>
      <c r="BW1732" s="43"/>
      <c r="BX1732" s="43"/>
      <c r="BY1732" s="43"/>
      <c r="BZ1732" s="43"/>
      <c r="CA1732" s="43"/>
    </row>
    <row r="1733" spans="16:79" ht="12.75">
      <c r="P1733" s="11"/>
      <c r="AG1733" s="98"/>
      <c r="AN1733" s="43"/>
      <c r="BT1733" s="43"/>
      <c r="BU1733" s="43"/>
      <c r="BV1733" s="43"/>
      <c r="BW1733" s="43"/>
      <c r="BX1733" s="43"/>
      <c r="BY1733" s="43"/>
      <c r="BZ1733" s="43"/>
      <c r="CA1733" s="43"/>
    </row>
    <row r="1734" spans="16:79" ht="12.75">
      <c r="P1734" s="11"/>
      <c r="AG1734" s="98"/>
      <c r="AN1734" s="43"/>
      <c r="BT1734" s="43"/>
      <c r="BU1734" s="43"/>
      <c r="BV1734" s="43"/>
      <c r="BW1734" s="43"/>
      <c r="BX1734" s="43"/>
      <c r="BY1734" s="43"/>
      <c r="BZ1734" s="43"/>
      <c r="CA1734" s="43"/>
    </row>
    <row r="1735" spans="16:79" ht="12.75">
      <c r="P1735" s="11"/>
      <c r="AG1735" s="98"/>
      <c r="AN1735" s="43"/>
      <c r="BT1735" s="43"/>
      <c r="BU1735" s="43"/>
      <c r="BV1735" s="43"/>
      <c r="BW1735" s="43"/>
      <c r="BX1735" s="43"/>
      <c r="BY1735" s="43"/>
      <c r="BZ1735" s="43"/>
      <c r="CA1735" s="43"/>
    </row>
    <row r="1736" spans="16:79" ht="12.75">
      <c r="P1736" s="11"/>
      <c r="AG1736" s="98"/>
      <c r="AN1736" s="43"/>
      <c r="BT1736" s="43"/>
      <c r="BU1736" s="43"/>
      <c r="BV1736" s="43"/>
      <c r="BW1736" s="43"/>
      <c r="BX1736" s="43"/>
      <c r="BY1736" s="43"/>
      <c r="BZ1736" s="43"/>
      <c r="CA1736" s="43"/>
    </row>
    <row r="1737" spans="16:79" ht="12.75">
      <c r="P1737" s="11"/>
      <c r="AG1737" s="98"/>
      <c r="AN1737" s="43"/>
      <c r="BT1737" s="43"/>
      <c r="BU1737" s="43"/>
      <c r="BV1737" s="43"/>
      <c r="BW1737" s="43"/>
      <c r="BX1737" s="43"/>
      <c r="BY1737" s="43"/>
      <c r="BZ1737" s="43"/>
      <c r="CA1737" s="43"/>
    </row>
    <row r="1738" spans="16:79" ht="12.75">
      <c r="P1738" s="11"/>
      <c r="AG1738" s="98"/>
      <c r="AN1738" s="43"/>
      <c r="BT1738" s="43"/>
      <c r="BU1738" s="43"/>
      <c r="BV1738" s="43"/>
      <c r="BW1738" s="43"/>
      <c r="BX1738" s="43"/>
      <c r="BY1738" s="43"/>
      <c r="BZ1738" s="43"/>
      <c r="CA1738" s="43"/>
    </row>
    <row r="1739" spans="16:79" ht="12.75">
      <c r="P1739" s="11"/>
      <c r="AG1739" s="98"/>
      <c r="AN1739" s="43"/>
      <c r="BT1739" s="43"/>
      <c r="BU1739" s="43"/>
      <c r="BV1739" s="43"/>
      <c r="BW1739" s="43"/>
      <c r="BX1739" s="43"/>
      <c r="BY1739" s="43"/>
      <c r="BZ1739" s="43"/>
      <c r="CA1739" s="43"/>
    </row>
    <row r="1740" spans="16:79" ht="12.75">
      <c r="P1740" s="11"/>
      <c r="AG1740" s="98"/>
      <c r="AN1740" s="43"/>
      <c r="BT1740" s="43"/>
      <c r="BU1740" s="43"/>
      <c r="BV1740" s="43"/>
      <c r="BW1740" s="43"/>
      <c r="BX1740" s="43"/>
      <c r="BY1740" s="43"/>
      <c r="BZ1740" s="43"/>
      <c r="CA1740" s="43"/>
    </row>
    <row r="1741" spans="16:79" ht="12.75">
      <c r="P1741" s="11"/>
      <c r="AG1741" s="98"/>
      <c r="AN1741" s="43"/>
      <c r="BT1741" s="43"/>
      <c r="BU1741" s="43"/>
      <c r="BV1741" s="43"/>
      <c r="BW1741" s="43"/>
      <c r="BX1741" s="43"/>
      <c r="BY1741" s="43"/>
      <c r="BZ1741" s="43"/>
      <c r="CA1741" s="43"/>
    </row>
    <row r="1742" spans="16:79" ht="12.75">
      <c r="P1742" s="11"/>
      <c r="AG1742" s="98"/>
      <c r="AN1742" s="43"/>
      <c r="BT1742" s="43"/>
      <c r="BU1742" s="43"/>
      <c r="BV1742" s="43"/>
      <c r="BW1742" s="43"/>
      <c r="BX1742" s="43"/>
      <c r="BY1742" s="43"/>
      <c r="BZ1742" s="43"/>
      <c r="CA1742" s="43"/>
    </row>
    <row r="1743" spans="16:79" ht="12.75">
      <c r="P1743" s="11"/>
      <c r="AG1743" s="98"/>
      <c r="AN1743" s="43"/>
      <c r="BT1743" s="43"/>
      <c r="BU1743" s="43"/>
      <c r="BV1743" s="43"/>
      <c r="BW1743" s="43"/>
      <c r="BX1743" s="43"/>
      <c r="BY1743" s="43"/>
      <c r="BZ1743" s="43"/>
      <c r="CA1743" s="43"/>
    </row>
    <row r="1744" spans="16:79" ht="12.75">
      <c r="P1744" s="11"/>
      <c r="AG1744" s="98"/>
      <c r="AN1744" s="43"/>
      <c r="BT1744" s="43"/>
      <c r="BU1744" s="43"/>
      <c r="BV1744" s="43"/>
      <c r="BW1744" s="43"/>
      <c r="BX1744" s="43"/>
      <c r="BY1744" s="43"/>
      <c r="BZ1744" s="43"/>
      <c r="CA1744" s="43"/>
    </row>
    <row r="1745" spans="16:79" ht="12.75">
      <c r="P1745" s="11"/>
      <c r="AG1745" s="98"/>
      <c r="AN1745" s="43"/>
      <c r="BT1745" s="43"/>
      <c r="BU1745" s="43"/>
      <c r="BV1745" s="43"/>
      <c r="BW1745" s="43"/>
      <c r="BX1745" s="43"/>
      <c r="BY1745" s="43"/>
      <c r="BZ1745" s="43"/>
      <c r="CA1745" s="43"/>
    </row>
    <row r="1746" spans="16:79" ht="12.75">
      <c r="P1746" s="11"/>
      <c r="AG1746" s="98"/>
      <c r="AN1746" s="43"/>
      <c r="BT1746" s="43"/>
      <c r="BU1746" s="43"/>
      <c r="BV1746" s="43"/>
      <c r="BW1746" s="43"/>
      <c r="BX1746" s="43"/>
      <c r="BY1746" s="43"/>
      <c r="BZ1746" s="43"/>
      <c r="CA1746" s="43"/>
    </row>
    <row r="1747" spans="16:79" ht="12.75">
      <c r="P1747" s="11"/>
      <c r="AG1747" s="98"/>
      <c r="AN1747" s="43"/>
      <c r="BT1747" s="43"/>
      <c r="BU1747" s="43"/>
      <c r="BV1747" s="43"/>
      <c r="BW1747" s="43"/>
      <c r="BX1747" s="43"/>
      <c r="BY1747" s="43"/>
      <c r="BZ1747" s="43"/>
      <c r="CA1747" s="43"/>
    </row>
    <row r="1748" spans="16:79" ht="12.75">
      <c r="P1748" s="11"/>
      <c r="AG1748" s="98"/>
      <c r="AN1748" s="43"/>
      <c r="BT1748" s="43"/>
      <c r="BU1748" s="43"/>
      <c r="BV1748" s="43"/>
      <c r="BW1748" s="43"/>
      <c r="BX1748" s="43"/>
      <c r="BY1748" s="43"/>
      <c r="BZ1748" s="43"/>
      <c r="CA1748" s="43"/>
    </row>
    <row r="1749" spans="16:79" ht="12.75">
      <c r="P1749" s="11"/>
      <c r="AG1749" s="98"/>
      <c r="AN1749" s="43"/>
      <c r="BT1749" s="43"/>
      <c r="BU1749" s="43"/>
      <c r="BV1749" s="43"/>
      <c r="BW1749" s="43"/>
      <c r="BX1749" s="43"/>
      <c r="BY1749" s="43"/>
      <c r="BZ1749" s="43"/>
      <c r="CA1749" s="43"/>
    </row>
    <row r="1750" spans="16:79" ht="12.75">
      <c r="P1750" s="11"/>
      <c r="AG1750" s="98"/>
      <c r="AN1750" s="43"/>
      <c r="BT1750" s="43"/>
      <c r="BU1750" s="43"/>
      <c r="BV1750" s="43"/>
      <c r="BW1750" s="43"/>
      <c r="BX1750" s="43"/>
      <c r="BY1750" s="43"/>
      <c r="BZ1750" s="43"/>
      <c r="CA1750" s="43"/>
    </row>
    <row r="1751" spans="16:79" ht="12.75">
      <c r="P1751" s="11"/>
      <c r="AG1751" s="98"/>
      <c r="AN1751" s="43"/>
      <c r="BT1751" s="43"/>
      <c r="BU1751" s="43"/>
      <c r="BV1751" s="43"/>
      <c r="BW1751" s="43"/>
      <c r="BX1751" s="43"/>
      <c r="BY1751" s="43"/>
      <c r="BZ1751" s="43"/>
      <c r="CA1751" s="43"/>
    </row>
    <row r="1752" spans="16:79" ht="12.75">
      <c r="P1752" s="11"/>
      <c r="AG1752" s="98"/>
      <c r="AN1752" s="43"/>
      <c r="BT1752" s="43"/>
      <c r="BU1752" s="43"/>
      <c r="BV1752" s="43"/>
      <c r="BW1752" s="43"/>
      <c r="BX1752" s="43"/>
      <c r="BY1752" s="43"/>
      <c r="BZ1752" s="43"/>
      <c r="CA1752" s="43"/>
    </row>
    <row r="1753" spans="16:79" ht="12.75">
      <c r="P1753" s="11"/>
      <c r="AG1753" s="98"/>
      <c r="AN1753" s="43"/>
      <c r="BT1753" s="43"/>
      <c r="BU1753" s="43"/>
      <c r="BV1753" s="43"/>
      <c r="BW1753" s="43"/>
      <c r="BX1753" s="43"/>
      <c r="BY1753" s="43"/>
      <c r="BZ1753" s="43"/>
      <c r="CA1753" s="43"/>
    </row>
    <row r="1754" spans="16:79" ht="12.75">
      <c r="P1754" s="11"/>
      <c r="AG1754" s="98"/>
      <c r="AN1754" s="43"/>
      <c r="BT1754" s="43"/>
      <c r="BU1754" s="43"/>
      <c r="BV1754" s="43"/>
      <c r="BW1754" s="43"/>
      <c r="BX1754" s="43"/>
      <c r="BY1754" s="43"/>
      <c r="BZ1754" s="43"/>
      <c r="CA1754" s="43"/>
    </row>
    <row r="1755" spans="16:79" ht="12.75">
      <c r="P1755" s="11"/>
      <c r="AG1755" s="98"/>
      <c r="AN1755" s="43"/>
      <c r="BT1755" s="43"/>
      <c r="BU1755" s="43"/>
      <c r="BV1755" s="43"/>
      <c r="BW1755" s="43"/>
      <c r="BX1755" s="43"/>
      <c r="BY1755" s="43"/>
      <c r="BZ1755" s="43"/>
      <c r="CA1755" s="43"/>
    </row>
    <row r="1756" spans="16:79" ht="12.75">
      <c r="P1756" s="11"/>
      <c r="AG1756" s="98"/>
      <c r="AN1756" s="43"/>
      <c r="BT1756" s="43"/>
      <c r="BU1756" s="43"/>
      <c r="BV1756" s="43"/>
      <c r="BW1756" s="43"/>
      <c r="BX1756" s="43"/>
      <c r="BY1756" s="43"/>
      <c r="BZ1756" s="43"/>
      <c r="CA1756" s="43"/>
    </row>
    <row r="1757" spans="16:79" ht="12.75">
      <c r="P1757" s="11"/>
      <c r="AG1757" s="98"/>
      <c r="AN1757" s="43"/>
      <c r="BT1757" s="43"/>
      <c r="BU1757" s="43"/>
      <c r="BV1757" s="43"/>
      <c r="BW1757" s="43"/>
      <c r="BX1757" s="43"/>
      <c r="BY1757" s="43"/>
      <c r="BZ1757" s="43"/>
      <c r="CA1757" s="43"/>
    </row>
    <row r="1758" spans="16:79" ht="12.75">
      <c r="P1758" s="11"/>
      <c r="AG1758" s="98"/>
      <c r="AN1758" s="43"/>
      <c r="BT1758" s="43"/>
      <c r="BU1758" s="43"/>
      <c r="BV1758" s="43"/>
      <c r="BW1758" s="43"/>
      <c r="BX1758" s="43"/>
      <c r="BY1758" s="43"/>
      <c r="BZ1758" s="43"/>
      <c r="CA1758" s="43"/>
    </row>
    <row r="1759" spans="16:79" ht="12.75">
      <c r="P1759" s="11"/>
      <c r="AG1759" s="98"/>
      <c r="AN1759" s="43"/>
      <c r="BT1759" s="43"/>
      <c r="BU1759" s="43"/>
      <c r="BV1759" s="43"/>
      <c r="BW1759" s="43"/>
      <c r="BX1759" s="43"/>
      <c r="BY1759" s="43"/>
      <c r="BZ1759" s="43"/>
      <c r="CA1759" s="43"/>
    </row>
    <row r="1760" spans="16:79" ht="12.75">
      <c r="P1760" s="11"/>
      <c r="AG1760" s="98"/>
      <c r="AN1760" s="43"/>
      <c r="BT1760" s="43"/>
      <c r="BU1760" s="43"/>
      <c r="BV1760" s="43"/>
      <c r="BW1760" s="43"/>
      <c r="BX1760" s="43"/>
      <c r="BY1760" s="43"/>
      <c r="BZ1760" s="43"/>
      <c r="CA1760" s="43"/>
    </row>
    <row r="1761" spans="16:79" ht="12.75">
      <c r="P1761" s="11"/>
      <c r="AG1761" s="98"/>
      <c r="AN1761" s="43"/>
      <c r="BT1761" s="43"/>
      <c r="BU1761" s="43"/>
      <c r="BV1761" s="43"/>
      <c r="BW1761" s="43"/>
      <c r="BX1761" s="43"/>
      <c r="BY1761" s="43"/>
      <c r="BZ1761" s="43"/>
      <c r="CA1761" s="43"/>
    </row>
    <row r="1762" spans="16:79" ht="12.75">
      <c r="P1762" s="11"/>
      <c r="AG1762" s="98"/>
      <c r="AN1762" s="43"/>
      <c r="BT1762" s="43"/>
      <c r="BU1762" s="43"/>
      <c r="BV1762" s="43"/>
      <c r="BW1762" s="43"/>
      <c r="BX1762" s="43"/>
      <c r="BY1762" s="43"/>
      <c r="BZ1762" s="43"/>
      <c r="CA1762" s="43"/>
    </row>
    <row r="1763" spans="16:79" ht="12.75">
      <c r="P1763" s="11"/>
      <c r="AG1763" s="98"/>
      <c r="AN1763" s="43"/>
      <c r="BT1763" s="43"/>
      <c r="BU1763" s="43"/>
      <c r="BV1763" s="43"/>
      <c r="BW1763" s="43"/>
      <c r="BX1763" s="43"/>
      <c r="BY1763" s="43"/>
      <c r="BZ1763" s="43"/>
      <c r="CA1763" s="43"/>
    </row>
    <row r="1764" spans="16:79" ht="12.75">
      <c r="P1764" s="11"/>
      <c r="AG1764" s="98"/>
      <c r="AN1764" s="43"/>
      <c r="BT1764" s="43"/>
      <c r="BU1764" s="43"/>
      <c r="BV1764" s="43"/>
      <c r="BW1764" s="43"/>
      <c r="BX1764" s="43"/>
      <c r="BY1764" s="43"/>
      <c r="BZ1764" s="43"/>
      <c r="CA1764" s="43"/>
    </row>
    <row r="1765" spans="16:79" ht="12.75">
      <c r="P1765" s="11"/>
      <c r="AG1765" s="98"/>
      <c r="AN1765" s="43"/>
      <c r="BT1765" s="43"/>
      <c r="BU1765" s="43"/>
      <c r="BV1765" s="43"/>
      <c r="BW1765" s="43"/>
      <c r="BX1765" s="43"/>
      <c r="BY1765" s="43"/>
      <c r="BZ1765" s="43"/>
      <c r="CA1765" s="43"/>
    </row>
    <row r="1766" spans="16:79" ht="12.75">
      <c r="P1766" s="11"/>
      <c r="AG1766" s="98"/>
      <c r="AN1766" s="43"/>
      <c r="BT1766" s="43"/>
      <c r="BU1766" s="43"/>
      <c r="BV1766" s="43"/>
      <c r="BW1766" s="43"/>
      <c r="BX1766" s="43"/>
      <c r="BY1766" s="43"/>
      <c r="BZ1766" s="43"/>
      <c r="CA1766" s="43"/>
    </row>
    <row r="1767" spans="16:79" ht="12.75">
      <c r="P1767" s="11"/>
      <c r="AG1767" s="98"/>
      <c r="AN1767" s="43"/>
      <c r="BT1767" s="43"/>
      <c r="BU1767" s="43"/>
      <c r="BV1767" s="43"/>
      <c r="BW1767" s="43"/>
      <c r="BX1767" s="43"/>
      <c r="BY1767" s="43"/>
      <c r="BZ1767" s="43"/>
      <c r="CA1767" s="43"/>
    </row>
    <row r="1768" spans="16:79" ht="12.75">
      <c r="P1768" s="11"/>
      <c r="AG1768" s="98"/>
      <c r="AN1768" s="43"/>
      <c r="BT1768" s="43"/>
      <c r="BU1768" s="43"/>
      <c r="BV1768" s="43"/>
      <c r="BW1768" s="43"/>
      <c r="BX1768" s="43"/>
      <c r="BY1768" s="43"/>
      <c r="BZ1768" s="43"/>
      <c r="CA1768" s="43"/>
    </row>
    <row r="1769" spans="16:79" ht="12.75">
      <c r="P1769" s="11"/>
      <c r="AG1769" s="98"/>
      <c r="AN1769" s="43"/>
      <c r="BT1769" s="43"/>
      <c r="BU1769" s="43"/>
      <c r="BV1769" s="43"/>
      <c r="BW1769" s="43"/>
      <c r="BX1769" s="43"/>
      <c r="BY1769" s="43"/>
      <c r="BZ1769" s="43"/>
      <c r="CA1769" s="43"/>
    </row>
    <row r="1770" spans="16:79" ht="12.75">
      <c r="P1770" s="11"/>
      <c r="AG1770" s="98"/>
      <c r="AN1770" s="43"/>
      <c r="BT1770" s="43"/>
      <c r="BU1770" s="43"/>
      <c r="BV1770" s="43"/>
      <c r="BW1770" s="43"/>
      <c r="BX1770" s="43"/>
      <c r="BY1770" s="43"/>
      <c r="BZ1770" s="43"/>
      <c r="CA1770" s="43"/>
    </row>
    <row r="1771" spans="16:79" ht="12.75">
      <c r="P1771" s="11"/>
      <c r="AG1771" s="98"/>
      <c r="AN1771" s="43"/>
      <c r="BT1771" s="43"/>
      <c r="BU1771" s="43"/>
      <c r="BV1771" s="43"/>
      <c r="BW1771" s="43"/>
      <c r="BX1771" s="43"/>
      <c r="BY1771" s="43"/>
      <c r="BZ1771" s="43"/>
      <c r="CA1771" s="43"/>
    </row>
    <row r="1772" spans="16:79" ht="12.75">
      <c r="P1772" s="11"/>
      <c r="AG1772" s="98"/>
      <c r="AN1772" s="43"/>
      <c r="BT1772" s="43"/>
      <c r="BU1772" s="43"/>
      <c r="BV1772" s="43"/>
      <c r="BW1772" s="43"/>
      <c r="BX1772" s="43"/>
      <c r="BY1772" s="43"/>
      <c r="BZ1772" s="43"/>
      <c r="CA1772" s="43"/>
    </row>
    <row r="1773" spans="16:79" ht="12.75">
      <c r="P1773" s="11"/>
      <c r="AG1773" s="98"/>
      <c r="AN1773" s="43"/>
      <c r="BT1773" s="43"/>
      <c r="BU1773" s="43"/>
      <c r="BV1773" s="43"/>
      <c r="BW1773" s="43"/>
      <c r="BX1773" s="43"/>
      <c r="BY1773" s="43"/>
      <c r="BZ1773" s="43"/>
      <c r="CA1773" s="43"/>
    </row>
    <row r="1774" spans="16:79" ht="12.75">
      <c r="P1774" s="11"/>
      <c r="AG1774" s="98"/>
      <c r="AN1774" s="43"/>
      <c r="BT1774" s="43"/>
      <c r="BU1774" s="43"/>
      <c r="BV1774" s="43"/>
      <c r="BW1774" s="43"/>
      <c r="BX1774" s="43"/>
      <c r="BY1774" s="43"/>
      <c r="BZ1774" s="43"/>
      <c r="CA1774" s="43"/>
    </row>
    <row r="1775" spans="16:79" ht="12.75">
      <c r="P1775" s="11"/>
      <c r="AG1775" s="98"/>
      <c r="AN1775" s="43"/>
      <c r="BT1775" s="43"/>
      <c r="BU1775" s="43"/>
      <c r="BV1775" s="43"/>
      <c r="BW1775" s="43"/>
      <c r="BX1775" s="43"/>
      <c r="BY1775" s="43"/>
      <c r="BZ1775" s="43"/>
      <c r="CA1775" s="43"/>
    </row>
    <row r="1776" spans="16:79" ht="12.75">
      <c r="P1776" s="11"/>
      <c r="AG1776" s="98"/>
      <c r="AN1776" s="43"/>
      <c r="BT1776" s="43"/>
      <c r="BU1776" s="43"/>
      <c r="BV1776" s="43"/>
      <c r="BW1776" s="43"/>
      <c r="BX1776" s="43"/>
      <c r="BY1776" s="43"/>
      <c r="BZ1776" s="43"/>
      <c r="CA1776" s="43"/>
    </row>
    <row r="1777" spans="16:79" ht="12.75">
      <c r="P1777" s="11"/>
      <c r="AG1777" s="98"/>
      <c r="AN1777" s="43"/>
      <c r="BT1777" s="43"/>
      <c r="BU1777" s="43"/>
      <c r="BV1777" s="43"/>
      <c r="BW1777" s="43"/>
      <c r="BX1777" s="43"/>
      <c r="BY1777" s="43"/>
      <c r="BZ1777" s="43"/>
      <c r="CA1777" s="43"/>
    </row>
    <row r="1778" spans="16:79" ht="12.75">
      <c r="P1778" s="11"/>
      <c r="AG1778" s="98"/>
      <c r="AN1778" s="43"/>
      <c r="BT1778" s="43"/>
      <c r="BU1778" s="43"/>
      <c r="BV1778" s="43"/>
      <c r="BW1778" s="43"/>
      <c r="BX1778" s="43"/>
      <c r="BY1778" s="43"/>
      <c r="BZ1778" s="43"/>
      <c r="CA1778" s="43"/>
    </row>
    <row r="1779" spans="16:79" ht="12.75">
      <c r="P1779" s="11"/>
      <c r="AG1779" s="98"/>
      <c r="AN1779" s="43"/>
      <c r="BT1779" s="43"/>
      <c r="BU1779" s="43"/>
      <c r="BV1779" s="43"/>
      <c r="BW1779" s="43"/>
      <c r="BX1779" s="43"/>
      <c r="BY1779" s="43"/>
      <c r="BZ1779" s="43"/>
      <c r="CA1779" s="43"/>
    </row>
    <row r="1780" spans="16:79" ht="12.75">
      <c r="P1780" s="11"/>
      <c r="AG1780" s="98"/>
      <c r="AN1780" s="43"/>
      <c r="BT1780" s="43"/>
      <c r="BU1780" s="43"/>
      <c r="BV1780" s="43"/>
      <c r="BW1780" s="43"/>
      <c r="BX1780" s="43"/>
      <c r="BY1780" s="43"/>
      <c r="BZ1780" s="43"/>
      <c r="CA1780" s="43"/>
    </row>
    <row r="1781" spans="16:79" ht="12.75">
      <c r="P1781" s="11"/>
      <c r="AG1781" s="98"/>
      <c r="AN1781" s="43"/>
      <c r="BT1781" s="43"/>
      <c r="BU1781" s="43"/>
      <c r="BV1781" s="43"/>
      <c r="BW1781" s="43"/>
      <c r="BX1781" s="43"/>
      <c r="BY1781" s="43"/>
      <c r="BZ1781" s="43"/>
      <c r="CA1781" s="43"/>
    </row>
    <row r="1782" spans="16:79" ht="12.75">
      <c r="P1782" s="11"/>
      <c r="AG1782" s="98"/>
      <c r="AN1782" s="43"/>
      <c r="BT1782" s="43"/>
      <c r="BU1782" s="43"/>
      <c r="BV1782" s="43"/>
      <c r="BW1782" s="43"/>
      <c r="BX1782" s="43"/>
      <c r="BY1782" s="43"/>
      <c r="BZ1782" s="43"/>
      <c r="CA1782" s="43"/>
    </row>
    <row r="1783" spans="16:79" ht="12.75">
      <c r="P1783" s="11"/>
      <c r="AG1783" s="98"/>
      <c r="AN1783" s="43"/>
      <c r="BT1783" s="43"/>
      <c r="BU1783" s="43"/>
      <c r="BV1783" s="43"/>
      <c r="BW1783" s="43"/>
      <c r="BX1783" s="43"/>
      <c r="BY1783" s="43"/>
      <c r="BZ1783" s="43"/>
      <c r="CA1783" s="43"/>
    </row>
    <row r="1784" spans="16:79" ht="12.75">
      <c r="P1784" s="11"/>
      <c r="AG1784" s="98"/>
      <c r="AN1784" s="43"/>
      <c r="BT1784" s="43"/>
      <c r="BU1784" s="43"/>
      <c r="BV1784" s="43"/>
      <c r="BW1784" s="43"/>
      <c r="BX1784" s="43"/>
      <c r="BY1784" s="43"/>
      <c r="BZ1784" s="43"/>
      <c r="CA1784" s="43"/>
    </row>
    <row r="1785" spans="16:79" ht="12.75">
      <c r="P1785" s="11"/>
      <c r="AG1785" s="98"/>
      <c r="AN1785" s="43"/>
      <c r="BT1785" s="43"/>
      <c r="BU1785" s="43"/>
      <c r="BV1785" s="43"/>
      <c r="BW1785" s="43"/>
      <c r="BX1785" s="43"/>
      <c r="BY1785" s="43"/>
      <c r="BZ1785" s="43"/>
      <c r="CA1785" s="43"/>
    </row>
    <row r="1786" spans="16:79" ht="12.75">
      <c r="P1786" s="11"/>
      <c r="AG1786" s="98"/>
      <c r="AN1786" s="43"/>
      <c r="BT1786" s="43"/>
      <c r="BU1786" s="43"/>
      <c r="BV1786" s="43"/>
      <c r="BW1786" s="43"/>
      <c r="BX1786" s="43"/>
      <c r="BY1786" s="43"/>
      <c r="BZ1786" s="43"/>
      <c r="CA1786" s="43"/>
    </row>
    <row r="1787" spans="16:79" ht="12.75">
      <c r="P1787" s="11"/>
      <c r="AG1787" s="98"/>
      <c r="AN1787" s="43"/>
      <c r="BT1787" s="43"/>
      <c r="BU1787" s="43"/>
      <c r="BV1787" s="43"/>
      <c r="BW1787" s="43"/>
      <c r="BX1787" s="43"/>
      <c r="BY1787" s="43"/>
      <c r="BZ1787" s="43"/>
      <c r="CA1787" s="43"/>
    </row>
    <row r="1788" spans="16:79" ht="12.75">
      <c r="P1788" s="11"/>
      <c r="AG1788" s="98"/>
      <c r="AN1788" s="43"/>
      <c r="BT1788" s="43"/>
      <c r="BU1788" s="43"/>
      <c r="BV1788" s="43"/>
      <c r="BW1788" s="43"/>
      <c r="BX1788" s="43"/>
      <c r="BY1788" s="43"/>
      <c r="BZ1788" s="43"/>
      <c r="CA1788" s="43"/>
    </row>
    <row r="1789" spans="16:79" ht="12.75">
      <c r="P1789" s="11"/>
      <c r="AG1789" s="98"/>
      <c r="AN1789" s="43"/>
      <c r="BT1789" s="43"/>
      <c r="BU1789" s="43"/>
      <c r="BV1789" s="43"/>
      <c r="BW1789" s="43"/>
      <c r="BX1789" s="43"/>
      <c r="BY1789" s="43"/>
      <c r="BZ1789" s="43"/>
      <c r="CA1789" s="43"/>
    </row>
    <row r="1790" spans="16:79" ht="12.75">
      <c r="P1790" s="11"/>
      <c r="AG1790" s="98"/>
      <c r="AN1790" s="43"/>
      <c r="BT1790" s="43"/>
      <c r="BU1790" s="43"/>
      <c r="BV1790" s="43"/>
      <c r="BW1790" s="43"/>
      <c r="BX1790" s="43"/>
      <c r="BY1790" s="43"/>
      <c r="BZ1790" s="43"/>
      <c r="CA1790" s="43"/>
    </row>
    <row r="1791" spans="16:79" ht="12.75">
      <c r="P1791" s="11"/>
      <c r="AG1791" s="98"/>
      <c r="AN1791" s="43"/>
      <c r="BT1791" s="43"/>
      <c r="BU1791" s="43"/>
      <c r="BV1791" s="43"/>
      <c r="BW1791" s="43"/>
      <c r="BX1791" s="43"/>
      <c r="BY1791" s="43"/>
      <c r="BZ1791" s="43"/>
      <c r="CA1791" s="43"/>
    </row>
    <row r="1792" spans="16:79" ht="12.75">
      <c r="P1792" s="11"/>
      <c r="AG1792" s="98"/>
      <c r="AN1792" s="43"/>
      <c r="BT1792" s="43"/>
      <c r="BU1792" s="43"/>
      <c r="BV1792" s="43"/>
      <c r="BW1792" s="43"/>
      <c r="BX1792" s="43"/>
      <c r="BY1792" s="43"/>
      <c r="BZ1792" s="43"/>
      <c r="CA1792" s="43"/>
    </row>
    <row r="1793" spans="16:79" ht="12.75">
      <c r="P1793" s="11"/>
      <c r="AG1793" s="98"/>
      <c r="AN1793" s="43"/>
      <c r="BT1793" s="43"/>
      <c r="BU1793" s="43"/>
      <c r="BV1793" s="43"/>
      <c r="BW1793" s="43"/>
      <c r="BX1793" s="43"/>
      <c r="BY1793" s="43"/>
      <c r="BZ1793" s="43"/>
      <c r="CA1793" s="43"/>
    </row>
    <row r="1794" spans="16:79" ht="12.75">
      <c r="P1794" s="11"/>
      <c r="AG1794" s="98"/>
      <c r="AN1794" s="43"/>
      <c r="BT1794" s="43"/>
      <c r="BU1794" s="43"/>
      <c r="BV1794" s="43"/>
      <c r="BW1794" s="43"/>
      <c r="BX1794" s="43"/>
      <c r="BY1794" s="43"/>
      <c r="BZ1794" s="43"/>
      <c r="CA1794" s="43"/>
    </row>
    <row r="1795" spans="16:79" ht="12.75">
      <c r="P1795" s="11"/>
      <c r="AG1795" s="98"/>
      <c r="AN1795" s="43"/>
      <c r="BT1795" s="43"/>
      <c r="BU1795" s="43"/>
      <c r="BV1795" s="43"/>
      <c r="BW1795" s="43"/>
      <c r="BX1795" s="43"/>
      <c r="BY1795" s="43"/>
      <c r="BZ1795" s="43"/>
      <c r="CA1795" s="43"/>
    </row>
    <row r="1796" spans="16:79" ht="12.75">
      <c r="P1796" s="11"/>
      <c r="AG1796" s="98"/>
      <c r="AN1796" s="43"/>
      <c r="BT1796" s="43"/>
      <c r="BU1796" s="43"/>
      <c r="BV1796" s="43"/>
      <c r="BW1796" s="43"/>
      <c r="BX1796" s="43"/>
      <c r="BY1796" s="43"/>
      <c r="BZ1796" s="43"/>
      <c r="CA1796" s="43"/>
    </row>
    <row r="1797" spans="16:79" ht="12.75">
      <c r="P1797" s="11"/>
      <c r="AG1797" s="98"/>
      <c r="AN1797" s="43"/>
      <c r="BT1797" s="43"/>
      <c r="BU1797" s="43"/>
      <c r="BV1797" s="43"/>
      <c r="BW1797" s="43"/>
      <c r="BX1797" s="43"/>
      <c r="BY1797" s="43"/>
      <c r="BZ1797" s="43"/>
      <c r="CA1797" s="43"/>
    </row>
    <row r="1798" spans="16:79" ht="12.75">
      <c r="P1798" s="11"/>
      <c r="AG1798" s="98"/>
      <c r="AN1798" s="43"/>
      <c r="BT1798" s="43"/>
      <c r="BU1798" s="43"/>
      <c r="BV1798" s="43"/>
      <c r="BW1798" s="43"/>
      <c r="BX1798" s="43"/>
      <c r="BY1798" s="43"/>
      <c r="BZ1798" s="43"/>
      <c r="CA1798" s="43"/>
    </row>
    <row r="1799" spans="16:79" ht="12.75">
      <c r="P1799" s="11"/>
      <c r="AG1799" s="98"/>
      <c r="AN1799" s="43"/>
      <c r="BT1799" s="43"/>
      <c r="BU1799" s="43"/>
      <c r="BV1799" s="43"/>
      <c r="BW1799" s="43"/>
      <c r="BX1799" s="43"/>
      <c r="BY1799" s="43"/>
      <c r="BZ1799" s="43"/>
      <c r="CA1799" s="43"/>
    </row>
    <row r="1800" spans="16:79" ht="12.75">
      <c r="P1800" s="11"/>
      <c r="AG1800" s="98"/>
      <c r="AN1800" s="43"/>
      <c r="BT1800" s="43"/>
      <c r="BU1800" s="43"/>
      <c r="BV1800" s="43"/>
      <c r="BW1800" s="43"/>
      <c r="BX1800" s="43"/>
      <c r="BY1800" s="43"/>
      <c r="BZ1800" s="43"/>
      <c r="CA1800" s="43"/>
    </row>
    <row r="1801" spans="16:79" ht="12.75">
      <c r="P1801" s="11"/>
      <c r="AG1801" s="98"/>
      <c r="AN1801" s="43"/>
      <c r="BT1801" s="43"/>
      <c r="BU1801" s="43"/>
      <c r="BV1801" s="43"/>
      <c r="BW1801" s="43"/>
      <c r="BX1801" s="43"/>
      <c r="BY1801" s="43"/>
      <c r="BZ1801" s="43"/>
      <c r="CA1801" s="43"/>
    </row>
    <row r="1802" spans="16:79" ht="12.75">
      <c r="P1802" s="11"/>
      <c r="AG1802" s="98"/>
      <c r="AN1802" s="43"/>
      <c r="BT1802" s="43"/>
      <c r="BU1802" s="43"/>
      <c r="BV1802" s="43"/>
      <c r="BW1802" s="43"/>
      <c r="BX1802" s="43"/>
      <c r="BY1802" s="43"/>
      <c r="BZ1802" s="43"/>
      <c r="CA1802" s="43"/>
    </row>
    <row r="1803" spans="16:79" ht="12.75">
      <c r="P1803" s="11"/>
      <c r="AG1803" s="98"/>
      <c r="AN1803" s="43"/>
      <c r="BT1803" s="43"/>
      <c r="BU1803" s="43"/>
      <c r="BV1803" s="43"/>
      <c r="BW1803" s="43"/>
      <c r="BX1803" s="43"/>
      <c r="BY1803" s="43"/>
      <c r="BZ1803" s="43"/>
      <c r="CA1803" s="43"/>
    </row>
    <row r="1804" spans="16:79" ht="12.75">
      <c r="P1804" s="11"/>
      <c r="AG1804" s="98"/>
      <c r="AN1804" s="43"/>
      <c r="BT1804" s="43"/>
      <c r="BU1804" s="43"/>
      <c r="BV1804" s="43"/>
      <c r="BW1804" s="43"/>
      <c r="BX1804" s="43"/>
      <c r="BY1804" s="43"/>
      <c r="BZ1804" s="43"/>
      <c r="CA1804" s="43"/>
    </row>
    <row r="1805" spans="16:79" ht="12.75">
      <c r="P1805" s="11"/>
      <c r="AG1805" s="98"/>
      <c r="AN1805" s="43"/>
      <c r="BT1805" s="43"/>
      <c r="BU1805" s="43"/>
      <c r="BV1805" s="43"/>
      <c r="BW1805" s="43"/>
      <c r="BX1805" s="43"/>
      <c r="BY1805" s="43"/>
      <c r="BZ1805" s="43"/>
      <c r="CA1805" s="43"/>
    </row>
    <row r="1806" spans="16:79" ht="12.75">
      <c r="P1806" s="11"/>
      <c r="AG1806" s="98"/>
      <c r="AN1806" s="43"/>
      <c r="BT1806" s="43"/>
      <c r="BU1806" s="43"/>
      <c r="BV1806" s="43"/>
      <c r="BW1806" s="43"/>
      <c r="BX1806" s="43"/>
      <c r="BY1806" s="43"/>
      <c r="BZ1806" s="43"/>
      <c r="CA1806" s="43"/>
    </row>
    <row r="1807" spans="16:79" ht="12.75">
      <c r="P1807" s="11"/>
      <c r="AG1807" s="98"/>
      <c r="AN1807" s="43"/>
      <c r="BT1807" s="43"/>
      <c r="BU1807" s="43"/>
      <c r="BV1807" s="43"/>
      <c r="BW1807" s="43"/>
      <c r="BX1807" s="43"/>
      <c r="BY1807" s="43"/>
      <c r="BZ1807" s="43"/>
      <c r="CA1807" s="43"/>
    </row>
    <row r="1808" spans="16:79" ht="12.75">
      <c r="P1808" s="11"/>
      <c r="AG1808" s="98"/>
      <c r="AN1808" s="43"/>
      <c r="BT1808" s="43"/>
      <c r="BU1808" s="43"/>
      <c r="BV1808" s="43"/>
      <c r="BW1808" s="43"/>
      <c r="BX1808" s="43"/>
      <c r="BY1808" s="43"/>
      <c r="BZ1808" s="43"/>
      <c r="CA1808" s="43"/>
    </row>
    <row r="1809" spans="16:79" ht="12.75">
      <c r="P1809" s="11"/>
      <c r="AG1809" s="98"/>
      <c r="AN1809" s="43"/>
      <c r="BT1809" s="43"/>
      <c r="BU1809" s="43"/>
      <c r="BV1809" s="43"/>
      <c r="BW1809" s="43"/>
      <c r="BX1809" s="43"/>
      <c r="BY1809" s="43"/>
      <c r="BZ1809" s="43"/>
      <c r="CA1809" s="43"/>
    </row>
    <row r="1810" spans="16:79" ht="12.75">
      <c r="P1810" s="11"/>
      <c r="AG1810" s="98"/>
      <c r="AN1810" s="43"/>
      <c r="BT1810" s="43"/>
      <c r="BU1810" s="43"/>
      <c r="BV1810" s="43"/>
      <c r="BW1810" s="43"/>
      <c r="BX1810" s="43"/>
      <c r="BY1810" s="43"/>
      <c r="BZ1810" s="43"/>
      <c r="CA1810" s="43"/>
    </row>
    <row r="1811" spans="16:79" ht="12.75">
      <c r="P1811" s="11"/>
      <c r="AG1811" s="98"/>
      <c r="AN1811" s="43"/>
      <c r="BT1811" s="43"/>
      <c r="BU1811" s="43"/>
      <c r="BV1811" s="43"/>
      <c r="BW1811" s="43"/>
      <c r="BX1811" s="43"/>
      <c r="BY1811" s="43"/>
      <c r="BZ1811" s="43"/>
      <c r="CA1811" s="43"/>
    </row>
    <row r="1812" spans="16:79" ht="12.75">
      <c r="P1812" s="11"/>
      <c r="AG1812" s="98"/>
      <c r="AN1812" s="43"/>
      <c r="BT1812" s="43"/>
      <c r="BU1812" s="43"/>
      <c r="BV1812" s="43"/>
      <c r="BW1812" s="43"/>
      <c r="BX1812" s="43"/>
      <c r="BY1812" s="43"/>
      <c r="BZ1812" s="43"/>
      <c r="CA1812" s="43"/>
    </row>
    <row r="1813" spans="16:79" ht="12.75">
      <c r="P1813" s="11"/>
      <c r="AG1813" s="98"/>
      <c r="AN1813" s="43"/>
      <c r="BT1813" s="43"/>
      <c r="BU1813" s="43"/>
      <c r="BV1813" s="43"/>
      <c r="BW1813" s="43"/>
      <c r="BX1813" s="43"/>
      <c r="BY1813" s="43"/>
      <c r="BZ1813" s="43"/>
      <c r="CA1813" s="43"/>
    </row>
    <row r="1814" spans="16:79" ht="12.75">
      <c r="P1814" s="11"/>
      <c r="AG1814" s="98"/>
      <c r="AN1814" s="43"/>
      <c r="BT1814" s="43"/>
      <c r="BU1814" s="43"/>
      <c r="BV1814" s="43"/>
      <c r="BW1814" s="43"/>
      <c r="BX1814" s="43"/>
      <c r="BY1814" s="43"/>
      <c r="BZ1814" s="43"/>
      <c r="CA1814" s="43"/>
    </row>
    <row r="1815" spans="16:79" ht="12.75">
      <c r="P1815" s="11"/>
      <c r="AG1815" s="98"/>
      <c r="AN1815" s="43"/>
      <c r="BT1815" s="43"/>
      <c r="BU1815" s="43"/>
      <c r="BV1815" s="43"/>
      <c r="BW1815" s="43"/>
      <c r="BX1815" s="43"/>
      <c r="BY1815" s="43"/>
      <c r="BZ1815" s="43"/>
      <c r="CA1815" s="43"/>
    </row>
    <row r="1816" spans="16:79" ht="12.75">
      <c r="P1816" s="11"/>
      <c r="AG1816" s="98"/>
      <c r="AN1816" s="43"/>
      <c r="BT1816" s="43"/>
      <c r="BU1816" s="43"/>
      <c r="BV1816" s="43"/>
      <c r="BW1816" s="43"/>
      <c r="BX1816" s="43"/>
      <c r="BY1816" s="43"/>
      <c r="BZ1816" s="43"/>
      <c r="CA1816" s="43"/>
    </row>
    <row r="1817" spans="16:79" ht="12.75">
      <c r="P1817" s="11"/>
      <c r="AG1817" s="98"/>
      <c r="AN1817" s="43"/>
      <c r="BT1817" s="43"/>
      <c r="BU1817" s="43"/>
      <c r="BV1817" s="43"/>
      <c r="BW1817" s="43"/>
      <c r="BX1817" s="43"/>
      <c r="BY1817" s="43"/>
      <c r="BZ1817" s="43"/>
      <c r="CA1817" s="43"/>
    </row>
    <row r="1818" spans="16:79" ht="12.75">
      <c r="P1818" s="11"/>
      <c r="AG1818" s="98"/>
      <c r="AN1818" s="43"/>
      <c r="BT1818" s="43"/>
      <c r="BU1818" s="43"/>
      <c r="BV1818" s="43"/>
      <c r="BW1818" s="43"/>
      <c r="BX1818" s="43"/>
      <c r="BY1818" s="43"/>
      <c r="BZ1818" s="43"/>
      <c r="CA1818" s="43"/>
    </row>
    <row r="1819" spans="16:79" ht="12.75">
      <c r="P1819" s="11"/>
      <c r="AG1819" s="98"/>
      <c r="AN1819" s="43"/>
      <c r="BT1819" s="43"/>
      <c r="BU1819" s="43"/>
      <c r="BV1819" s="43"/>
      <c r="BW1819" s="43"/>
      <c r="BX1819" s="43"/>
      <c r="BY1819" s="43"/>
      <c r="BZ1819" s="43"/>
      <c r="CA1819" s="43"/>
    </row>
    <row r="1820" spans="16:79" ht="12.75">
      <c r="P1820" s="11"/>
      <c r="AG1820" s="98"/>
      <c r="AN1820" s="43"/>
      <c r="BT1820" s="43"/>
      <c r="BU1820" s="43"/>
      <c r="BV1820" s="43"/>
      <c r="BW1820" s="43"/>
      <c r="BX1820" s="43"/>
      <c r="BY1820" s="43"/>
      <c r="BZ1820" s="43"/>
      <c r="CA1820" s="43"/>
    </row>
    <row r="1821" spans="16:79" ht="12.75">
      <c r="P1821" s="11"/>
      <c r="AG1821" s="98"/>
      <c r="AN1821" s="43"/>
      <c r="BT1821" s="43"/>
      <c r="BU1821" s="43"/>
      <c r="BV1821" s="43"/>
      <c r="BW1821" s="43"/>
      <c r="BX1821" s="43"/>
      <c r="BY1821" s="43"/>
      <c r="BZ1821" s="43"/>
      <c r="CA1821" s="43"/>
    </row>
    <row r="1822" spans="16:79" ht="12.75">
      <c r="P1822" s="11"/>
      <c r="AG1822" s="98"/>
      <c r="AN1822" s="43"/>
      <c r="BT1822" s="43"/>
      <c r="BU1822" s="43"/>
      <c r="BV1822" s="43"/>
      <c r="BW1822" s="43"/>
      <c r="BX1822" s="43"/>
      <c r="BY1822" s="43"/>
      <c r="BZ1822" s="43"/>
      <c r="CA1822" s="43"/>
    </row>
    <row r="1823" spans="16:79" ht="12.75">
      <c r="P1823" s="11"/>
      <c r="AG1823" s="98"/>
      <c r="AN1823" s="43"/>
      <c r="BT1823" s="43"/>
      <c r="BU1823" s="43"/>
      <c r="BV1823" s="43"/>
      <c r="BW1823" s="43"/>
      <c r="BX1823" s="43"/>
      <c r="BY1823" s="43"/>
      <c r="BZ1823" s="43"/>
      <c r="CA1823" s="43"/>
    </row>
    <row r="1824" spans="16:79" ht="12.75">
      <c r="P1824" s="11"/>
      <c r="AG1824" s="98"/>
      <c r="AN1824" s="43"/>
      <c r="BT1824" s="43"/>
      <c r="BU1824" s="43"/>
      <c r="BV1824" s="43"/>
      <c r="BW1824" s="43"/>
      <c r="BX1824" s="43"/>
      <c r="BY1824" s="43"/>
      <c r="BZ1824" s="43"/>
      <c r="CA1824" s="43"/>
    </row>
    <row r="1825" spans="16:79" ht="12.75">
      <c r="P1825" s="11"/>
      <c r="AG1825" s="98"/>
      <c r="AN1825" s="43"/>
      <c r="BT1825" s="43"/>
      <c r="BU1825" s="43"/>
      <c r="BV1825" s="43"/>
      <c r="BW1825" s="43"/>
      <c r="BX1825" s="43"/>
      <c r="BY1825" s="43"/>
      <c r="BZ1825" s="43"/>
      <c r="CA1825" s="43"/>
    </row>
    <row r="1826" spans="16:79" ht="12.75">
      <c r="P1826" s="11"/>
      <c r="AG1826" s="98"/>
      <c r="AN1826" s="43"/>
      <c r="BT1826" s="43"/>
      <c r="BU1826" s="43"/>
      <c r="BV1826" s="43"/>
      <c r="BW1826" s="43"/>
      <c r="BX1826" s="43"/>
      <c r="BY1826" s="43"/>
      <c r="BZ1826" s="43"/>
      <c r="CA1826" s="43"/>
    </row>
    <row r="1827" spans="16:79" ht="12.75">
      <c r="P1827" s="11"/>
      <c r="AG1827" s="98"/>
      <c r="AN1827" s="43"/>
      <c r="BT1827" s="43"/>
      <c r="BU1827" s="43"/>
      <c r="BV1827" s="43"/>
      <c r="BW1827" s="43"/>
      <c r="BX1827" s="43"/>
      <c r="BY1827" s="43"/>
      <c r="BZ1827" s="43"/>
      <c r="CA1827" s="43"/>
    </row>
    <row r="1828" spans="16:79" ht="12.75">
      <c r="P1828" s="11"/>
      <c r="AG1828" s="98"/>
      <c r="AN1828" s="43"/>
      <c r="BT1828" s="43"/>
      <c r="BU1828" s="43"/>
      <c r="BV1828" s="43"/>
      <c r="BW1828" s="43"/>
      <c r="BX1828" s="43"/>
      <c r="BY1828" s="43"/>
      <c r="BZ1828" s="43"/>
      <c r="CA1828" s="43"/>
    </row>
    <row r="1829" spans="16:79" ht="12.75">
      <c r="P1829" s="11"/>
      <c r="AG1829" s="98"/>
      <c r="AN1829" s="43"/>
      <c r="BT1829" s="43"/>
      <c r="BU1829" s="43"/>
      <c r="BV1829" s="43"/>
      <c r="BW1829" s="43"/>
      <c r="BX1829" s="43"/>
      <c r="BY1829" s="43"/>
      <c r="BZ1829" s="43"/>
      <c r="CA1829" s="43"/>
    </row>
    <row r="1830" spans="16:79" ht="12.75">
      <c r="P1830" s="11"/>
      <c r="AG1830" s="98"/>
      <c r="AN1830" s="43"/>
      <c r="BT1830" s="43"/>
      <c r="BU1830" s="43"/>
      <c r="BV1830" s="43"/>
      <c r="BW1830" s="43"/>
      <c r="BX1830" s="43"/>
      <c r="BY1830" s="43"/>
      <c r="BZ1830" s="43"/>
      <c r="CA1830" s="43"/>
    </row>
    <row r="1831" spans="16:79" ht="12.75">
      <c r="P1831" s="11"/>
      <c r="AG1831" s="98"/>
      <c r="AN1831" s="43"/>
      <c r="BT1831" s="43"/>
      <c r="BU1831" s="43"/>
      <c r="BV1831" s="43"/>
      <c r="BW1831" s="43"/>
      <c r="BX1831" s="43"/>
      <c r="BY1831" s="43"/>
      <c r="BZ1831" s="43"/>
      <c r="CA1831" s="43"/>
    </row>
    <row r="1832" spans="16:79" ht="12.75">
      <c r="P1832" s="11"/>
      <c r="AG1832" s="98"/>
      <c r="AN1832" s="43"/>
      <c r="BT1832" s="43"/>
      <c r="BU1832" s="43"/>
      <c r="BV1832" s="43"/>
      <c r="BW1832" s="43"/>
      <c r="BX1832" s="43"/>
      <c r="BY1832" s="43"/>
      <c r="BZ1832" s="43"/>
      <c r="CA1832" s="43"/>
    </row>
    <row r="1833" spans="16:79" ht="12.75">
      <c r="P1833" s="11"/>
      <c r="AG1833" s="98"/>
      <c r="AN1833" s="43"/>
      <c r="BT1833" s="43"/>
      <c r="BU1833" s="43"/>
      <c r="BV1833" s="43"/>
      <c r="BW1833" s="43"/>
      <c r="BX1833" s="43"/>
      <c r="BY1833" s="43"/>
      <c r="BZ1833" s="43"/>
      <c r="CA1833" s="43"/>
    </row>
    <row r="1834" spans="16:79" ht="12.75">
      <c r="P1834" s="11"/>
      <c r="AG1834" s="98"/>
      <c r="AN1834" s="43"/>
      <c r="BT1834" s="43"/>
      <c r="BU1834" s="43"/>
      <c r="BV1834" s="43"/>
      <c r="BW1834" s="43"/>
      <c r="BX1834" s="43"/>
      <c r="BY1834" s="43"/>
      <c r="BZ1834" s="43"/>
      <c r="CA1834" s="43"/>
    </row>
    <row r="1835" spans="16:79" ht="12.75">
      <c r="P1835" s="11"/>
      <c r="AG1835" s="98"/>
      <c r="AN1835" s="43"/>
      <c r="BT1835" s="43"/>
      <c r="BU1835" s="43"/>
      <c r="BV1835" s="43"/>
      <c r="BW1835" s="43"/>
      <c r="BX1835" s="43"/>
      <c r="BY1835" s="43"/>
      <c r="BZ1835" s="43"/>
      <c r="CA1835" s="43"/>
    </row>
    <row r="1836" spans="16:79" ht="12.75">
      <c r="P1836" s="11"/>
      <c r="AG1836" s="98"/>
      <c r="AN1836" s="43"/>
      <c r="BT1836" s="43"/>
      <c r="BU1836" s="43"/>
      <c r="BV1836" s="43"/>
      <c r="BW1836" s="43"/>
      <c r="BX1836" s="43"/>
      <c r="BY1836" s="43"/>
      <c r="BZ1836" s="43"/>
      <c r="CA1836" s="43"/>
    </row>
    <row r="1837" spans="16:79" ht="12.75">
      <c r="P1837" s="11"/>
      <c r="AG1837" s="98"/>
      <c r="AN1837" s="43"/>
      <c r="BT1837" s="43"/>
      <c r="BU1837" s="43"/>
      <c r="BV1837" s="43"/>
      <c r="BW1837" s="43"/>
      <c r="BX1837" s="43"/>
      <c r="BY1837" s="43"/>
      <c r="BZ1837" s="43"/>
      <c r="CA1837" s="43"/>
    </row>
    <row r="1838" spans="16:79" ht="12.75">
      <c r="P1838" s="11"/>
      <c r="AG1838" s="98"/>
      <c r="AN1838" s="43"/>
      <c r="BT1838" s="43"/>
      <c r="BU1838" s="43"/>
      <c r="BV1838" s="43"/>
      <c r="BW1838" s="43"/>
      <c r="BX1838" s="43"/>
      <c r="BY1838" s="43"/>
      <c r="BZ1838" s="43"/>
      <c r="CA1838" s="43"/>
    </row>
    <row r="1839" spans="16:79" ht="12.75">
      <c r="P1839" s="11"/>
      <c r="AG1839" s="98"/>
      <c r="AN1839" s="43"/>
      <c r="BT1839" s="43"/>
      <c r="BU1839" s="43"/>
      <c r="BV1839" s="43"/>
      <c r="BW1839" s="43"/>
      <c r="BX1839" s="43"/>
      <c r="BY1839" s="43"/>
      <c r="BZ1839" s="43"/>
      <c r="CA1839" s="43"/>
    </row>
    <row r="1840" spans="16:79" ht="12.75">
      <c r="P1840" s="11"/>
      <c r="AG1840" s="98"/>
      <c r="AN1840" s="43"/>
      <c r="BT1840" s="43"/>
      <c r="BU1840" s="43"/>
      <c r="BV1840" s="43"/>
      <c r="BW1840" s="43"/>
      <c r="BX1840" s="43"/>
      <c r="BY1840" s="43"/>
      <c r="BZ1840" s="43"/>
      <c r="CA1840" s="43"/>
    </row>
    <row r="1841" spans="16:79" ht="12.75">
      <c r="P1841" s="11"/>
      <c r="AG1841" s="98"/>
      <c r="AN1841" s="43"/>
      <c r="BT1841" s="43"/>
      <c r="BU1841" s="43"/>
      <c r="BV1841" s="43"/>
      <c r="BW1841" s="43"/>
      <c r="BX1841" s="43"/>
      <c r="BY1841" s="43"/>
      <c r="BZ1841" s="43"/>
      <c r="CA1841" s="43"/>
    </row>
    <row r="1842" spans="16:79" ht="12.75">
      <c r="P1842" s="11"/>
      <c r="AG1842" s="98"/>
      <c r="AN1842" s="43"/>
      <c r="BT1842" s="43"/>
      <c r="BU1842" s="43"/>
      <c r="BV1842" s="43"/>
      <c r="BW1842" s="43"/>
      <c r="BX1842" s="43"/>
      <c r="BY1842" s="43"/>
      <c r="BZ1842" s="43"/>
      <c r="CA1842" s="43"/>
    </row>
    <row r="1843" spans="16:79" ht="12.75">
      <c r="P1843" s="11"/>
      <c r="AG1843" s="98"/>
      <c r="AN1843" s="43"/>
      <c r="BT1843" s="43"/>
      <c r="BU1843" s="43"/>
      <c r="BV1843" s="43"/>
      <c r="BW1843" s="43"/>
      <c r="BX1843" s="43"/>
      <c r="BY1843" s="43"/>
      <c r="BZ1843" s="43"/>
      <c r="CA1843" s="43"/>
    </row>
    <row r="1844" spans="16:79" ht="12.75">
      <c r="P1844" s="11"/>
      <c r="AG1844" s="98"/>
      <c r="AN1844" s="43"/>
      <c r="BT1844" s="43"/>
      <c r="BU1844" s="43"/>
      <c r="BV1844" s="43"/>
      <c r="BW1844" s="43"/>
      <c r="BX1844" s="43"/>
      <c r="BY1844" s="43"/>
      <c r="BZ1844" s="43"/>
      <c r="CA1844" s="43"/>
    </row>
    <row r="1845" spans="16:79" ht="12.75">
      <c r="P1845" s="11"/>
      <c r="AG1845" s="98"/>
      <c r="AN1845" s="43"/>
      <c r="BT1845" s="43"/>
      <c r="BU1845" s="43"/>
      <c r="BV1845" s="43"/>
      <c r="BW1845" s="43"/>
      <c r="BX1845" s="43"/>
      <c r="BY1845" s="43"/>
      <c r="BZ1845" s="43"/>
      <c r="CA1845" s="43"/>
    </row>
    <row r="1846" spans="16:79" ht="12.75">
      <c r="P1846" s="11"/>
      <c r="AG1846" s="98"/>
      <c r="AN1846" s="43"/>
      <c r="BT1846" s="43"/>
      <c r="BU1846" s="43"/>
      <c r="BV1846" s="43"/>
      <c r="BW1846" s="43"/>
      <c r="BX1846" s="43"/>
      <c r="BY1846" s="43"/>
      <c r="BZ1846" s="43"/>
      <c r="CA1846" s="43"/>
    </row>
    <row r="1847" spans="16:79" ht="12.75">
      <c r="P1847" s="11"/>
      <c r="AG1847" s="98"/>
      <c r="AN1847" s="43"/>
      <c r="BT1847" s="43"/>
      <c r="BU1847" s="43"/>
      <c r="BV1847" s="43"/>
      <c r="BW1847" s="43"/>
      <c r="BX1847" s="43"/>
      <c r="BY1847" s="43"/>
      <c r="BZ1847" s="43"/>
      <c r="CA1847" s="43"/>
    </row>
    <row r="1848" spans="16:79" ht="12.75">
      <c r="P1848" s="11"/>
      <c r="AG1848" s="98"/>
      <c r="AN1848" s="43"/>
      <c r="BT1848" s="43"/>
      <c r="BU1848" s="43"/>
      <c r="BV1848" s="43"/>
      <c r="BW1848" s="43"/>
      <c r="BX1848" s="43"/>
      <c r="BY1848" s="43"/>
      <c r="BZ1848" s="43"/>
      <c r="CA1848" s="43"/>
    </row>
    <row r="1849" spans="16:79" ht="12.75">
      <c r="P1849" s="11"/>
      <c r="AG1849" s="98"/>
      <c r="AN1849" s="43"/>
      <c r="BT1849" s="43"/>
      <c r="BU1849" s="43"/>
      <c r="BV1849" s="43"/>
      <c r="BW1849" s="43"/>
      <c r="BX1849" s="43"/>
      <c r="BY1849" s="43"/>
      <c r="BZ1849" s="43"/>
      <c r="CA1849" s="43"/>
    </row>
    <row r="1850" spans="16:79" ht="12.75">
      <c r="P1850" s="11"/>
      <c r="AG1850" s="98"/>
      <c r="AN1850" s="43"/>
      <c r="BT1850" s="43"/>
      <c r="BU1850" s="43"/>
      <c r="BV1850" s="43"/>
      <c r="BW1850" s="43"/>
      <c r="BX1850" s="43"/>
      <c r="BY1850" s="43"/>
      <c r="BZ1850" s="43"/>
      <c r="CA1850" s="43"/>
    </row>
    <row r="1851" spans="16:79" ht="12.75">
      <c r="P1851" s="11"/>
      <c r="AG1851" s="98"/>
      <c r="AN1851" s="43"/>
      <c r="BT1851" s="43"/>
      <c r="BU1851" s="43"/>
      <c r="BV1851" s="43"/>
      <c r="BW1851" s="43"/>
      <c r="BX1851" s="43"/>
      <c r="BY1851" s="43"/>
      <c r="BZ1851" s="43"/>
      <c r="CA1851" s="43"/>
    </row>
    <row r="1852" spans="16:79" ht="12.75">
      <c r="P1852" s="11"/>
      <c r="AG1852" s="98"/>
      <c r="AN1852" s="43"/>
      <c r="BT1852" s="43"/>
      <c r="BU1852" s="43"/>
      <c r="BV1852" s="43"/>
      <c r="BW1852" s="43"/>
      <c r="BX1852" s="43"/>
      <c r="BY1852" s="43"/>
      <c r="BZ1852" s="43"/>
      <c r="CA1852" s="43"/>
    </row>
    <row r="1853" spans="16:79" ht="12.75">
      <c r="P1853" s="11"/>
      <c r="AG1853" s="98"/>
      <c r="AN1853" s="43"/>
      <c r="BT1853" s="43"/>
      <c r="BU1853" s="43"/>
      <c r="BV1853" s="43"/>
      <c r="BW1853" s="43"/>
      <c r="BX1853" s="43"/>
      <c r="BY1853" s="43"/>
      <c r="BZ1853" s="43"/>
      <c r="CA1853" s="43"/>
    </row>
    <row r="1854" spans="16:79" ht="12.75">
      <c r="P1854" s="11"/>
      <c r="AG1854" s="98"/>
      <c r="AN1854" s="43"/>
      <c r="BT1854" s="43"/>
      <c r="BU1854" s="43"/>
      <c r="BV1854" s="43"/>
      <c r="BW1854" s="43"/>
      <c r="BX1854" s="43"/>
      <c r="BY1854" s="43"/>
      <c r="BZ1854" s="43"/>
      <c r="CA1854" s="43"/>
    </row>
    <row r="1855" spans="16:79" ht="12.75">
      <c r="P1855" s="11"/>
      <c r="AG1855" s="98"/>
      <c r="AN1855" s="43"/>
      <c r="BT1855" s="43"/>
      <c r="BU1855" s="43"/>
      <c r="BV1855" s="43"/>
      <c r="BW1855" s="43"/>
      <c r="BX1855" s="43"/>
      <c r="BY1855" s="43"/>
      <c r="BZ1855" s="43"/>
      <c r="CA1855" s="43"/>
    </row>
    <row r="1856" spans="16:79" ht="12.75">
      <c r="P1856" s="11"/>
      <c r="AG1856" s="98"/>
      <c r="AN1856" s="43"/>
      <c r="BT1856" s="43"/>
      <c r="BU1856" s="43"/>
      <c r="BV1856" s="43"/>
      <c r="BW1856" s="43"/>
      <c r="BX1856" s="43"/>
      <c r="BY1856" s="43"/>
      <c r="BZ1856" s="43"/>
      <c r="CA1856" s="43"/>
    </row>
    <row r="1857" spans="16:79" ht="12.75">
      <c r="P1857" s="11"/>
      <c r="AG1857" s="98"/>
      <c r="AN1857" s="43"/>
      <c r="BT1857" s="43"/>
      <c r="BU1857" s="43"/>
      <c r="BV1857" s="43"/>
      <c r="BW1857" s="43"/>
      <c r="BX1857" s="43"/>
      <c r="BY1857" s="43"/>
      <c r="BZ1857" s="43"/>
      <c r="CA1857" s="43"/>
    </row>
    <row r="1858" spans="16:79" ht="12.75">
      <c r="P1858" s="11"/>
      <c r="AG1858" s="98"/>
      <c r="AN1858" s="43"/>
      <c r="BT1858" s="43"/>
      <c r="BU1858" s="43"/>
      <c r="BV1858" s="43"/>
      <c r="BW1858" s="43"/>
      <c r="BX1858" s="43"/>
      <c r="BY1858" s="43"/>
      <c r="BZ1858" s="43"/>
      <c r="CA1858" s="43"/>
    </row>
    <row r="1859" spans="16:79" ht="12.75">
      <c r="P1859" s="11"/>
      <c r="AG1859" s="98"/>
      <c r="AN1859" s="43"/>
      <c r="BT1859" s="43"/>
      <c r="BU1859" s="43"/>
      <c r="BV1859" s="43"/>
      <c r="BW1859" s="43"/>
      <c r="BX1859" s="43"/>
      <c r="BY1859" s="43"/>
      <c r="BZ1859" s="43"/>
      <c r="CA1859" s="43"/>
    </row>
    <row r="1860" spans="16:79" ht="12.75">
      <c r="P1860" s="11"/>
      <c r="AG1860" s="98"/>
      <c r="AN1860" s="43"/>
      <c r="BT1860" s="43"/>
      <c r="BU1860" s="43"/>
      <c r="BV1860" s="43"/>
      <c r="BW1860" s="43"/>
      <c r="BX1860" s="43"/>
      <c r="BY1860" s="43"/>
      <c r="BZ1860" s="43"/>
      <c r="CA1860" s="43"/>
    </row>
    <row r="1861" spans="16:79" ht="12.75">
      <c r="P1861" s="11"/>
      <c r="AG1861" s="98"/>
      <c r="AN1861" s="43"/>
      <c r="BT1861" s="43"/>
      <c r="BU1861" s="43"/>
      <c r="BV1861" s="43"/>
      <c r="BW1861" s="43"/>
      <c r="BX1861" s="43"/>
      <c r="BY1861" s="43"/>
      <c r="BZ1861" s="43"/>
      <c r="CA1861" s="43"/>
    </row>
    <row r="1862" spans="16:79" ht="12.75">
      <c r="P1862" s="11"/>
      <c r="AG1862" s="98"/>
      <c r="AN1862" s="43"/>
      <c r="BT1862" s="43"/>
      <c r="BU1862" s="43"/>
      <c r="BV1862" s="43"/>
      <c r="BW1862" s="43"/>
      <c r="BX1862" s="43"/>
      <c r="BY1862" s="43"/>
      <c r="BZ1862" s="43"/>
      <c r="CA1862" s="43"/>
    </row>
    <row r="1863" spans="16:79" ht="12.75">
      <c r="P1863" s="11"/>
      <c r="AG1863" s="98"/>
      <c r="AN1863" s="43"/>
      <c r="BT1863" s="43"/>
      <c r="BU1863" s="43"/>
      <c r="BV1863" s="43"/>
      <c r="BW1863" s="43"/>
      <c r="BX1863" s="43"/>
      <c r="BY1863" s="43"/>
      <c r="BZ1863" s="43"/>
      <c r="CA1863" s="43"/>
    </row>
    <row r="1864" spans="16:79" ht="12.75">
      <c r="P1864" s="11"/>
      <c r="AG1864" s="98"/>
      <c r="AN1864" s="43"/>
      <c r="BT1864" s="43"/>
      <c r="BU1864" s="43"/>
      <c r="BV1864" s="43"/>
      <c r="BW1864" s="43"/>
      <c r="BX1864" s="43"/>
      <c r="BY1864" s="43"/>
      <c r="BZ1864" s="43"/>
      <c r="CA1864" s="43"/>
    </row>
    <row r="1865" spans="16:79" ht="12.75">
      <c r="P1865" s="11"/>
      <c r="AG1865" s="98"/>
      <c r="AN1865" s="43"/>
      <c r="BT1865" s="43"/>
      <c r="BU1865" s="43"/>
      <c r="BV1865" s="43"/>
      <c r="BW1865" s="43"/>
      <c r="BX1865" s="43"/>
      <c r="BY1865" s="43"/>
      <c r="BZ1865" s="43"/>
      <c r="CA1865" s="43"/>
    </row>
    <row r="1866" spans="16:79" ht="12.75">
      <c r="P1866" s="11"/>
      <c r="AG1866" s="98"/>
      <c r="AN1866" s="43"/>
      <c r="BT1866" s="43"/>
      <c r="BU1866" s="43"/>
      <c r="BV1866" s="43"/>
      <c r="BW1866" s="43"/>
      <c r="BX1866" s="43"/>
      <c r="BY1866" s="43"/>
      <c r="BZ1866" s="43"/>
      <c r="CA1866" s="43"/>
    </row>
    <row r="1867" spans="16:79" ht="12.75">
      <c r="P1867" s="11"/>
      <c r="AG1867" s="98"/>
      <c r="AN1867" s="43"/>
      <c r="BT1867" s="43"/>
      <c r="BU1867" s="43"/>
      <c r="BV1867" s="43"/>
      <c r="BW1867" s="43"/>
      <c r="BX1867" s="43"/>
      <c r="BY1867" s="43"/>
      <c r="BZ1867" s="43"/>
      <c r="CA1867" s="43"/>
    </row>
    <row r="1868" spans="16:79" ht="12.75">
      <c r="P1868" s="11"/>
      <c r="AG1868" s="98"/>
      <c r="AN1868" s="43"/>
      <c r="BT1868" s="43"/>
      <c r="BU1868" s="43"/>
      <c r="BV1868" s="43"/>
      <c r="BW1868" s="43"/>
      <c r="BX1868" s="43"/>
      <c r="BY1868" s="43"/>
      <c r="BZ1868" s="43"/>
      <c r="CA1868" s="43"/>
    </row>
    <row r="1869" spans="16:79" ht="12.75">
      <c r="P1869" s="11"/>
      <c r="AG1869" s="98"/>
      <c r="AN1869" s="43"/>
      <c r="BT1869" s="43"/>
      <c r="BU1869" s="43"/>
      <c r="BV1869" s="43"/>
      <c r="BW1869" s="43"/>
      <c r="BX1869" s="43"/>
      <c r="BY1869" s="43"/>
      <c r="BZ1869" s="43"/>
      <c r="CA1869" s="43"/>
    </row>
    <row r="1870" spans="16:79" ht="12.75">
      <c r="P1870" s="11"/>
      <c r="AG1870" s="98"/>
      <c r="AN1870" s="43"/>
      <c r="BT1870" s="43"/>
      <c r="BU1870" s="43"/>
      <c r="BV1870" s="43"/>
      <c r="BW1870" s="43"/>
      <c r="BX1870" s="43"/>
      <c r="BY1870" s="43"/>
      <c r="BZ1870" s="43"/>
      <c r="CA1870" s="43"/>
    </row>
    <row r="1871" spans="16:79" ht="12.75">
      <c r="P1871" s="11"/>
      <c r="AG1871" s="98"/>
      <c r="AN1871" s="43"/>
      <c r="BT1871" s="43"/>
      <c r="BU1871" s="43"/>
      <c r="BV1871" s="43"/>
      <c r="BW1871" s="43"/>
      <c r="BX1871" s="43"/>
      <c r="BY1871" s="43"/>
      <c r="BZ1871" s="43"/>
      <c r="CA1871" s="43"/>
    </row>
    <row r="1872" spans="16:79" ht="12.75">
      <c r="P1872" s="11"/>
      <c r="AG1872" s="98"/>
      <c r="AN1872" s="43"/>
      <c r="BT1872" s="43"/>
      <c r="BU1872" s="43"/>
      <c r="BV1872" s="43"/>
      <c r="BW1872" s="43"/>
      <c r="BX1872" s="43"/>
      <c r="BY1872" s="43"/>
      <c r="BZ1872" s="43"/>
      <c r="CA1872" s="43"/>
    </row>
    <row r="1873" spans="16:79" ht="12.75">
      <c r="P1873" s="11"/>
      <c r="AG1873" s="98"/>
      <c r="AN1873" s="43"/>
      <c r="BT1873" s="43"/>
      <c r="BU1873" s="43"/>
      <c r="BV1873" s="43"/>
      <c r="BW1873" s="43"/>
      <c r="BX1873" s="43"/>
      <c r="BY1873" s="43"/>
      <c r="BZ1873" s="43"/>
      <c r="CA1873" s="43"/>
    </row>
    <row r="1874" spans="16:79" ht="12.75">
      <c r="P1874" s="11"/>
      <c r="AG1874" s="98"/>
      <c r="AN1874" s="43"/>
      <c r="BT1874" s="43"/>
      <c r="BU1874" s="43"/>
      <c r="BV1874" s="43"/>
      <c r="BW1874" s="43"/>
      <c r="BX1874" s="43"/>
      <c r="BY1874" s="43"/>
      <c r="BZ1874" s="43"/>
      <c r="CA1874" s="43"/>
    </row>
    <row r="1875" spans="16:79" ht="12.75">
      <c r="P1875" s="11"/>
      <c r="AG1875" s="98"/>
      <c r="AN1875" s="43"/>
      <c r="BT1875" s="43"/>
      <c r="BU1875" s="43"/>
      <c r="BV1875" s="43"/>
      <c r="BW1875" s="43"/>
      <c r="BX1875" s="43"/>
      <c r="BY1875" s="43"/>
      <c r="BZ1875" s="43"/>
      <c r="CA1875" s="43"/>
    </row>
    <row r="1876" spans="16:79" ht="12.75">
      <c r="P1876" s="11"/>
      <c r="AG1876" s="98"/>
      <c r="AN1876" s="43"/>
      <c r="BT1876" s="43"/>
      <c r="BU1876" s="43"/>
      <c r="BV1876" s="43"/>
      <c r="BW1876" s="43"/>
      <c r="BX1876" s="43"/>
      <c r="BY1876" s="43"/>
      <c r="BZ1876" s="43"/>
      <c r="CA1876" s="43"/>
    </row>
    <row r="1877" spans="16:79" ht="12.75">
      <c r="P1877" s="11"/>
      <c r="AG1877" s="98"/>
      <c r="AN1877" s="43"/>
      <c r="BT1877" s="43"/>
      <c r="BU1877" s="43"/>
      <c r="BV1877" s="43"/>
      <c r="BW1877" s="43"/>
      <c r="BX1877" s="43"/>
      <c r="BY1877" s="43"/>
      <c r="BZ1877" s="43"/>
      <c r="CA1877" s="43"/>
    </row>
    <row r="1878" spans="16:79" ht="12.75">
      <c r="P1878" s="11"/>
      <c r="AG1878" s="98"/>
      <c r="AN1878" s="43"/>
      <c r="BT1878" s="43"/>
      <c r="BU1878" s="43"/>
      <c r="BV1878" s="43"/>
      <c r="BW1878" s="43"/>
      <c r="BX1878" s="43"/>
      <c r="BY1878" s="43"/>
      <c r="BZ1878" s="43"/>
      <c r="CA1878" s="43"/>
    </row>
    <row r="1879" spans="16:79" ht="12.75">
      <c r="P1879" s="11"/>
      <c r="AG1879" s="98"/>
      <c r="AN1879" s="43"/>
      <c r="BT1879" s="43"/>
      <c r="BU1879" s="43"/>
      <c r="BV1879" s="43"/>
      <c r="BW1879" s="43"/>
      <c r="BX1879" s="43"/>
      <c r="BY1879" s="43"/>
      <c r="BZ1879" s="43"/>
      <c r="CA1879" s="43"/>
    </row>
    <row r="1880" spans="16:79" ht="12.75">
      <c r="P1880" s="11"/>
      <c r="AG1880" s="98"/>
      <c r="AN1880" s="43"/>
      <c r="BT1880" s="43"/>
      <c r="BU1880" s="43"/>
      <c r="BV1880" s="43"/>
      <c r="BW1880" s="43"/>
      <c r="BX1880" s="43"/>
      <c r="BY1880" s="43"/>
      <c r="BZ1880" s="43"/>
      <c r="CA1880" s="43"/>
    </row>
    <row r="1881" spans="16:79" ht="12.75">
      <c r="P1881" s="11"/>
      <c r="AG1881" s="98"/>
      <c r="AN1881" s="43"/>
      <c r="BT1881" s="43"/>
      <c r="BU1881" s="43"/>
      <c r="BV1881" s="43"/>
      <c r="BW1881" s="43"/>
      <c r="BX1881" s="43"/>
      <c r="BY1881" s="43"/>
      <c r="BZ1881" s="43"/>
      <c r="CA1881" s="43"/>
    </row>
    <row r="1882" spans="16:79" ht="12.75">
      <c r="P1882" s="11"/>
      <c r="AG1882" s="98"/>
      <c r="AN1882" s="43"/>
      <c r="BT1882" s="43"/>
      <c r="BU1882" s="43"/>
      <c r="BV1882" s="43"/>
      <c r="BW1882" s="43"/>
      <c r="BX1882" s="43"/>
      <c r="BY1882" s="43"/>
      <c r="BZ1882" s="43"/>
      <c r="CA1882" s="43"/>
    </row>
    <row r="1883" spans="16:79" ht="12.75">
      <c r="P1883" s="11"/>
      <c r="AG1883" s="98"/>
      <c r="AN1883" s="43"/>
      <c r="BT1883" s="43"/>
      <c r="BU1883" s="43"/>
      <c r="BV1883" s="43"/>
      <c r="BW1883" s="43"/>
      <c r="BX1883" s="43"/>
      <c r="BY1883" s="43"/>
      <c r="BZ1883" s="43"/>
      <c r="CA1883" s="43"/>
    </row>
    <row r="1884" spans="16:79" ht="12.75">
      <c r="P1884" s="11"/>
      <c r="AG1884" s="98"/>
      <c r="AN1884" s="43"/>
      <c r="BT1884" s="43"/>
      <c r="BU1884" s="43"/>
      <c r="BV1884" s="43"/>
      <c r="BW1884" s="43"/>
      <c r="BX1884" s="43"/>
      <c r="BY1884" s="43"/>
      <c r="BZ1884" s="43"/>
      <c r="CA1884" s="43"/>
    </row>
    <row r="1885" spans="16:79" ht="12.75">
      <c r="P1885" s="11"/>
      <c r="AG1885" s="98"/>
      <c r="AN1885" s="43"/>
      <c r="BT1885" s="43"/>
      <c r="BU1885" s="43"/>
      <c r="BV1885" s="43"/>
      <c r="BW1885" s="43"/>
      <c r="BX1885" s="43"/>
      <c r="BY1885" s="43"/>
      <c r="BZ1885" s="43"/>
      <c r="CA1885" s="43"/>
    </row>
    <row r="1886" spans="16:79" ht="12.75">
      <c r="P1886" s="11"/>
      <c r="AG1886" s="98"/>
      <c r="AN1886" s="43"/>
      <c r="BT1886" s="43"/>
      <c r="BU1886" s="43"/>
      <c r="BV1886" s="43"/>
      <c r="BW1886" s="43"/>
      <c r="BX1886" s="43"/>
      <c r="BY1886" s="43"/>
      <c r="BZ1886" s="43"/>
      <c r="CA1886" s="43"/>
    </row>
    <row r="1887" spans="16:79" ht="12.75">
      <c r="P1887" s="11"/>
      <c r="AG1887" s="98"/>
      <c r="AN1887" s="43"/>
      <c r="BT1887" s="43"/>
      <c r="BU1887" s="43"/>
      <c r="BV1887" s="43"/>
      <c r="BW1887" s="43"/>
      <c r="BX1887" s="43"/>
      <c r="BY1887" s="43"/>
      <c r="BZ1887" s="43"/>
      <c r="CA1887" s="43"/>
    </row>
    <row r="1888" spans="16:79" ht="12.75">
      <c r="P1888" s="11"/>
      <c r="AG1888" s="98"/>
      <c r="AN1888" s="43"/>
      <c r="BT1888" s="43"/>
      <c r="BU1888" s="43"/>
      <c r="BV1888" s="43"/>
      <c r="BW1888" s="43"/>
      <c r="BX1888" s="43"/>
      <c r="BY1888" s="43"/>
      <c r="BZ1888" s="43"/>
      <c r="CA1888" s="43"/>
    </row>
    <row r="1889" spans="16:79" ht="12.75">
      <c r="P1889" s="11"/>
      <c r="AG1889" s="98"/>
      <c r="AN1889" s="43"/>
      <c r="BT1889" s="43"/>
      <c r="BU1889" s="43"/>
      <c r="BV1889" s="43"/>
      <c r="BW1889" s="43"/>
      <c r="BX1889" s="43"/>
      <c r="BY1889" s="43"/>
      <c r="BZ1889" s="43"/>
      <c r="CA1889" s="43"/>
    </row>
    <row r="1890" spans="16:79" ht="12.75">
      <c r="P1890" s="11"/>
      <c r="AG1890" s="98"/>
      <c r="AN1890" s="43"/>
      <c r="BT1890" s="43"/>
      <c r="BU1890" s="43"/>
      <c r="BV1890" s="43"/>
      <c r="BW1890" s="43"/>
      <c r="BX1890" s="43"/>
      <c r="BY1890" s="43"/>
      <c r="BZ1890" s="43"/>
      <c r="CA1890" s="43"/>
    </row>
    <row r="1891" spans="16:79" ht="12.75">
      <c r="P1891" s="11"/>
      <c r="AG1891" s="98"/>
      <c r="AN1891" s="43"/>
      <c r="BT1891" s="43"/>
      <c r="BU1891" s="43"/>
      <c r="BV1891" s="43"/>
      <c r="BW1891" s="43"/>
      <c r="BX1891" s="43"/>
      <c r="BY1891" s="43"/>
      <c r="BZ1891" s="43"/>
      <c r="CA1891" s="43"/>
    </row>
    <row r="1892" spans="16:79" ht="12.75">
      <c r="P1892" s="11"/>
      <c r="AG1892" s="98"/>
      <c r="AN1892" s="43"/>
      <c r="BT1892" s="43"/>
      <c r="BU1892" s="43"/>
      <c r="BV1892" s="43"/>
      <c r="BW1892" s="43"/>
      <c r="BX1892" s="43"/>
      <c r="BY1892" s="43"/>
      <c r="BZ1892" s="43"/>
      <c r="CA1892" s="43"/>
    </row>
    <row r="1893" spans="16:79" ht="12.75">
      <c r="P1893" s="11"/>
      <c r="AG1893" s="98"/>
      <c r="AN1893" s="43"/>
      <c r="BT1893" s="43"/>
      <c r="BU1893" s="43"/>
      <c r="BV1893" s="43"/>
      <c r="BW1893" s="43"/>
      <c r="BX1893" s="43"/>
      <c r="BY1893" s="43"/>
      <c r="BZ1893" s="43"/>
      <c r="CA1893" s="43"/>
    </row>
    <row r="1894" spans="16:79" ht="12.75">
      <c r="P1894" s="11"/>
      <c r="AG1894" s="98"/>
      <c r="AN1894" s="43"/>
      <c r="BT1894" s="43"/>
      <c r="BU1894" s="43"/>
      <c r="BV1894" s="43"/>
      <c r="BW1894" s="43"/>
      <c r="BX1894" s="43"/>
      <c r="BY1894" s="43"/>
      <c r="BZ1894" s="43"/>
      <c r="CA1894" s="43"/>
    </row>
    <row r="1895" spans="16:79" ht="12.75">
      <c r="P1895" s="11"/>
      <c r="AG1895" s="98"/>
      <c r="AN1895" s="43"/>
      <c r="BT1895" s="43"/>
      <c r="BU1895" s="43"/>
      <c r="BV1895" s="43"/>
      <c r="BW1895" s="43"/>
      <c r="BX1895" s="43"/>
      <c r="BY1895" s="43"/>
      <c r="BZ1895" s="43"/>
      <c r="CA1895" s="43"/>
    </row>
    <row r="1896" spans="16:79" ht="12.75">
      <c r="P1896" s="11"/>
      <c r="AG1896" s="98"/>
      <c r="AN1896" s="43"/>
      <c r="BT1896" s="43"/>
      <c r="BU1896" s="43"/>
      <c r="BV1896" s="43"/>
      <c r="BW1896" s="43"/>
      <c r="BX1896" s="43"/>
      <c r="BY1896" s="43"/>
      <c r="BZ1896" s="43"/>
      <c r="CA1896" s="43"/>
    </row>
    <row r="1897" spans="16:79" ht="12.75">
      <c r="P1897" s="11"/>
      <c r="AG1897" s="98"/>
      <c r="AN1897" s="43"/>
      <c r="BT1897" s="43"/>
      <c r="BU1897" s="43"/>
      <c r="BV1897" s="43"/>
      <c r="BW1897" s="43"/>
      <c r="BX1897" s="43"/>
      <c r="BY1897" s="43"/>
      <c r="BZ1897" s="43"/>
      <c r="CA1897" s="43"/>
    </row>
    <row r="1898" spans="16:79" ht="12.75">
      <c r="P1898" s="11"/>
      <c r="AG1898" s="98"/>
      <c r="AN1898" s="43"/>
      <c r="BT1898" s="43"/>
      <c r="BU1898" s="43"/>
      <c r="BV1898" s="43"/>
      <c r="BW1898" s="43"/>
      <c r="BX1898" s="43"/>
      <c r="BY1898" s="43"/>
      <c r="BZ1898" s="43"/>
      <c r="CA1898" s="43"/>
    </row>
    <row r="1899" spans="16:79" ht="12.75">
      <c r="P1899" s="11"/>
      <c r="AG1899" s="98"/>
      <c r="AN1899" s="43"/>
      <c r="BT1899" s="43"/>
      <c r="BU1899" s="43"/>
      <c r="BV1899" s="43"/>
      <c r="BW1899" s="43"/>
      <c r="BX1899" s="43"/>
      <c r="BY1899" s="43"/>
      <c r="BZ1899" s="43"/>
      <c r="CA1899" s="43"/>
    </row>
    <row r="1900" spans="16:79" ht="12.75">
      <c r="P1900" s="11"/>
      <c r="AG1900" s="98"/>
      <c r="AN1900" s="43"/>
      <c r="BT1900" s="43"/>
      <c r="BU1900" s="43"/>
      <c r="BV1900" s="43"/>
      <c r="BW1900" s="43"/>
      <c r="BX1900" s="43"/>
      <c r="BY1900" s="43"/>
      <c r="BZ1900" s="43"/>
      <c r="CA1900" s="43"/>
    </row>
    <row r="1901" spans="16:79" ht="12.75">
      <c r="P1901" s="11"/>
      <c r="AG1901" s="98"/>
      <c r="AN1901" s="43"/>
      <c r="BT1901" s="43"/>
      <c r="BU1901" s="43"/>
      <c r="BV1901" s="43"/>
      <c r="BW1901" s="43"/>
      <c r="BX1901" s="43"/>
      <c r="BY1901" s="43"/>
      <c r="BZ1901" s="43"/>
      <c r="CA1901" s="43"/>
    </row>
    <row r="1902" spans="16:79" ht="12.75">
      <c r="P1902" s="11"/>
      <c r="AG1902" s="98"/>
      <c r="AN1902" s="43"/>
      <c r="BT1902" s="43"/>
      <c r="BU1902" s="43"/>
      <c r="BV1902" s="43"/>
      <c r="BW1902" s="43"/>
      <c r="BX1902" s="43"/>
      <c r="BY1902" s="43"/>
      <c r="BZ1902" s="43"/>
      <c r="CA1902" s="43"/>
    </row>
    <row r="1903" spans="16:79" ht="12.75">
      <c r="P1903" s="11"/>
      <c r="AG1903" s="98"/>
      <c r="AN1903" s="43"/>
      <c r="BT1903" s="43"/>
      <c r="BU1903" s="43"/>
      <c r="BV1903" s="43"/>
      <c r="BW1903" s="43"/>
      <c r="BX1903" s="43"/>
      <c r="BY1903" s="43"/>
      <c r="BZ1903" s="43"/>
      <c r="CA1903" s="43"/>
    </row>
    <row r="1904" spans="16:79" ht="12.75">
      <c r="P1904" s="11"/>
      <c r="AG1904" s="98"/>
      <c r="AN1904" s="43"/>
      <c r="BT1904" s="43"/>
      <c r="BU1904" s="43"/>
      <c r="BV1904" s="43"/>
      <c r="BW1904" s="43"/>
      <c r="BX1904" s="43"/>
      <c r="BY1904" s="43"/>
      <c r="BZ1904" s="43"/>
      <c r="CA1904" s="43"/>
    </row>
    <row r="1905" spans="16:79" ht="12.75">
      <c r="P1905" s="11"/>
      <c r="AG1905" s="98"/>
      <c r="AN1905" s="43"/>
      <c r="BT1905" s="43"/>
      <c r="BU1905" s="43"/>
      <c r="BV1905" s="43"/>
      <c r="BW1905" s="43"/>
      <c r="BX1905" s="43"/>
      <c r="BY1905" s="43"/>
      <c r="BZ1905" s="43"/>
      <c r="CA1905" s="43"/>
    </row>
    <row r="1906" spans="16:79" ht="12.75">
      <c r="P1906" s="11"/>
      <c r="AG1906" s="98"/>
      <c r="AN1906" s="43"/>
      <c r="BT1906" s="43"/>
      <c r="BU1906" s="43"/>
      <c r="BV1906" s="43"/>
      <c r="BW1906" s="43"/>
      <c r="BX1906" s="43"/>
      <c r="BY1906" s="43"/>
      <c r="BZ1906" s="43"/>
      <c r="CA1906" s="43"/>
    </row>
    <row r="1907" spans="16:79" ht="12.75">
      <c r="P1907" s="11"/>
      <c r="AG1907" s="98"/>
      <c r="AN1907" s="43"/>
      <c r="BT1907" s="43"/>
      <c r="BU1907" s="43"/>
      <c r="BV1907" s="43"/>
      <c r="BW1907" s="43"/>
      <c r="BX1907" s="43"/>
      <c r="BY1907" s="43"/>
      <c r="BZ1907" s="43"/>
      <c r="CA1907" s="43"/>
    </row>
    <row r="1908" spans="16:79" ht="12.75">
      <c r="P1908" s="11"/>
      <c r="AG1908" s="98"/>
      <c r="AN1908" s="43"/>
      <c r="BT1908" s="43"/>
      <c r="BU1908" s="43"/>
      <c r="BV1908" s="43"/>
      <c r="BW1908" s="43"/>
      <c r="BX1908" s="43"/>
      <c r="BY1908" s="43"/>
      <c r="BZ1908" s="43"/>
      <c r="CA1908" s="43"/>
    </row>
    <row r="1909" spans="16:79" ht="12.75">
      <c r="P1909" s="11"/>
      <c r="AG1909" s="98"/>
      <c r="AN1909" s="43"/>
      <c r="BT1909" s="43"/>
      <c r="BU1909" s="43"/>
      <c r="BV1909" s="43"/>
      <c r="BW1909" s="43"/>
      <c r="BX1909" s="43"/>
      <c r="BY1909" s="43"/>
      <c r="BZ1909" s="43"/>
      <c r="CA1909" s="43"/>
    </row>
    <row r="1910" spans="16:79" ht="12.75">
      <c r="P1910" s="11"/>
      <c r="AG1910" s="98"/>
      <c r="AN1910" s="43"/>
      <c r="BT1910" s="43"/>
      <c r="BU1910" s="43"/>
      <c r="BV1910" s="43"/>
      <c r="BW1910" s="43"/>
      <c r="BX1910" s="43"/>
      <c r="BY1910" s="43"/>
      <c r="BZ1910" s="43"/>
      <c r="CA1910" s="43"/>
    </row>
    <row r="1911" spans="16:79" ht="12.75">
      <c r="P1911" s="11"/>
      <c r="AG1911" s="98"/>
      <c r="AN1911" s="43"/>
      <c r="BT1911" s="43"/>
      <c r="BU1911" s="43"/>
      <c r="BV1911" s="43"/>
      <c r="BW1911" s="43"/>
      <c r="BX1911" s="43"/>
      <c r="BY1911" s="43"/>
      <c r="BZ1911" s="43"/>
      <c r="CA1911" s="43"/>
    </row>
    <row r="1912" spans="16:79" ht="12.75">
      <c r="P1912" s="11"/>
      <c r="AG1912" s="98"/>
      <c r="AN1912" s="43"/>
      <c r="BT1912" s="43"/>
      <c r="BU1912" s="43"/>
      <c r="BV1912" s="43"/>
      <c r="BW1912" s="43"/>
      <c r="BX1912" s="43"/>
      <c r="BY1912" s="43"/>
      <c r="BZ1912" s="43"/>
      <c r="CA1912" s="43"/>
    </row>
    <row r="1913" spans="16:79" ht="12.75">
      <c r="P1913" s="11"/>
      <c r="AG1913" s="98"/>
      <c r="AN1913" s="43"/>
      <c r="BT1913" s="43"/>
      <c r="BU1913" s="43"/>
      <c r="BV1913" s="43"/>
      <c r="BW1913" s="43"/>
      <c r="BX1913" s="43"/>
      <c r="BY1913" s="43"/>
      <c r="BZ1913" s="43"/>
      <c r="CA1913" s="43"/>
    </row>
    <row r="1914" spans="16:79" ht="12.75">
      <c r="P1914" s="11"/>
      <c r="AG1914" s="98"/>
      <c r="AN1914" s="43"/>
      <c r="BT1914" s="43"/>
      <c r="BU1914" s="43"/>
      <c r="BV1914" s="43"/>
      <c r="BW1914" s="43"/>
      <c r="BX1914" s="43"/>
      <c r="BY1914" s="43"/>
      <c r="BZ1914" s="43"/>
      <c r="CA1914" s="43"/>
    </row>
    <row r="1915" spans="16:79" ht="12.75">
      <c r="P1915" s="11"/>
      <c r="AG1915" s="98"/>
      <c r="AN1915" s="43"/>
      <c r="BT1915" s="43"/>
      <c r="BU1915" s="43"/>
      <c r="BV1915" s="43"/>
      <c r="BW1915" s="43"/>
      <c r="BX1915" s="43"/>
      <c r="BY1915" s="43"/>
      <c r="BZ1915" s="43"/>
      <c r="CA1915" s="43"/>
    </row>
    <row r="1916" spans="16:79" ht="12.75">
      <c r="P1916" s="11"/>
      <c r="AG1916" s="98"/>
      <c r="AN1916" s="43"/>
      <c r="BT1916" s="43"/>
      <c r="BU1916" s="43"/>
      <c r="BV1916" s="43"/>
      <c r="BW1916" s="43"/>
      <c r="BX1916" s="43"/>
      <c r="BY1916" s="43"/>
      <c r="BZ1916" s="43"/>
      <c r="CA1916" s="43"/>
    </row>
    <row r="1917" spans="16:79" ht="12.75">
      <c r="P1917" s="11"/>
      <c r="AG1917" s="98"/>
      <c r="AN1917" s="43"/>
      <c r="BT1917" s="43"/>
      <c r="BU1917" s="43"/>
      <c r="BV1917" s="43"/>
      <c r="BW1917" s="43"/>
      <c r="BX1917" s="43"/>
      <c r="BY1917" s="43"/>
      <c r="BZ1917" s="43"/>
      <c r="CA1917" s="43"/>
    </row>
    <row r="1918" spans="16:79" ht="12.75">
      <c r="P1918" s="11"/>
      <c r="AG1918" s="98"/>
      <c r="AN1918" s="43"/>
      <c r="BT1918" s="43"/>
      <c r="BU1918" s="43"/>
      <c r="BV1918" s="43"/>
      <c r="BW1918" s="43"/>
      <c r="BX1918" s="43"/>
      <c r="BY1918" s="43"/>
      <c r="BZ1918" s="43"/>
      <c r="CA1918" s="43"/>
    </row>
    <row r="1919" spans="16:79" ht="12.75">
      <c r="P1919" s="11"/>
      <c r="AG1919" s="98"/>
      <c r="AN1919" s="43"/>
      <c r="BT1919" s="43"/>
      <c r="BU1919" s="43"/>
      <c r="BV1919" s="43"/>
      <c r="BW1919" s="43"/>
      <c r="BX1919" s="43"/>
      <c r="BY1919" s="43"/>
      <c r="BZ1919" s="43"/>
      <c r="CA1919" s="43"/>
    </row>
    <row r="1920" spans="16:79" ht="12.75">
      <c r="P1920" s="11"/>
      <c r="AG1920" s="98"/>
      <c r="AN1920" s="43"/>
      <c r="BT1920" s="43"/>
      <c r="BU1920" s="43"/>
      <c r="BV1920" s="43"/>
      <c r="BW1920" s="43"/>
      <c r="BX1920" s="43"/>
      <c r="BY1920" s="43"/>
      <c r="BZ1920" s="43"/>
      <c r="CA1920" s="43"/>
    </row>
    <row r="1921" spans="16:79" ht="12.75">
      <c r="P1921" s="11"/>
      <c r="AG1921" s="98"/>
      <c r="AN1921" s="43"/>
      <c r="BT1921" s="43"/>
      <c r="BU1921" s="43"/>
      <c r="BV1921" s="43"/>
      <c r="BW1921" s="43"/>
      <c r="BX1921" s="43"/>
      <c r="BY1921" s="43"/>
      <c r="BZ1921" s="43"/>
      <c r="CA1921" s="43"/>
    </row>
    <row r="1922" spans="16:79" ht="12.75">
      <c r="P1922" s="11"/>
      <c r="AG1922" s="98"/>
      <c r="AN1922" s="43"/>
      <c r="BT1922" s="43"/>
      <c r="BU1922" s="43"/>
      <c r="BV1922" s="43"/>
      <c r="BW1922" s="43"/>
      <c r="BX1922" s="43"/>
      <c r="BY1922" s="43"/>
      <c r="BZ1922" s="43"/>
      <c r="CA1922" s="43"/>
    </row>
    <row r="1923" spans="16:79" ht="12.75">
      <c r="P1923" s="11"/>
      <c r="AG1923" s="98"/>
      <c r="AN1923" s="43"/>
      <c r="BT1923" s="43"/>
      <c r="BU1923" s="43"/>
      <c r="BV1923" s="43"/>
      <c r="BW1923" s="43"/>
      <c r="BX1923" s="43"/>
      <c r="BY1923" s="43"/>
      <c r="BZ1923" s="43"/>
      <c r="CA1923" s="43"/>
    </row>
    <row r="1924" spans="16:79" ht="12.75">
      <c r="P1924" s="11"/>
      <c r="AG1924" s="98"/>
      <c r="AN1924" s="43"/>
      <c r="BT1924" s="43"/>
      <c r="BU1924" s="43"/>
      <c r="BV1924" s="43"/>
      <c r="BW1924" s="43"/>
      <c r="BX1924" s="43"/>
      <c r="BY1924" s="43"/>
      <c r="BZ1924" s="43"/>
      <c r="CA1924" s="43"/>
    </row>
    <row r="1925" spans="16:79" ht="12.75">
      <c r="P1925" s="11"/>
      <c r="AG1925" s="98"/>
      <c r="AN1925" s="43"/>
      <c r="BT1925" s="43"/>
      <c r="BU1925" s="43"/>
      <c r="BV1925" s="43"/>
      <c r="BW1925" s="43"/>
      <c r="BX1925" s="43"/>
      <c r="BY1925" s="43"/>
      <c r="BZ1925" s="43"/>
      <c r="CA1925" s="43"/>
    </row>
    <row r="1926" spans="16:79" ht="12.75">
      <c r="P1926" s="11"/>
      <c r="AG1926" s="98"/>
      <c r="AN1926" s="43"/>
      <c r="BT1926" s="43"/>
      <c r="BU1926" s="43"/>
      <c r="BV1926" s="43"/>
      <c r="BW1926" s="43"/>
      <c r="BX1926" s="43"/>
      <c r="BY1926" s="43"/>
      <c r="BZ1926" s="43"/>
      <c r="CA1926" s="43"/>
    </row>
    <row r="1927" spans="16:79" ht="12.75">
      <c r="P1927" s="11"/>
      <c r="AG1927" s="98"/>
      <c r="AN1927" s="43"/>
      <c r="BT1927" s="43"/>
      <c r="BU1927" s="43"/>
      <c r="BV1927" s="43"/>
      <c r="BW1927" s="43"/>
      <c r="BX1927" s="43"/>
      <c r="BY1927" s="43"/>
      <c r="BZ1927" s="43"/>
      <c r="CA1927" s="43"/>
    </row>
    <row r="1928" spans="16:79" ht="12.75">
      <c r="P1928" s="11"/>
      <c r="AG1928" s="98"/>
      <c r="AN1928" s="43"/>
      <c r="BT1928" s="43"/>
      <c r="BU1928" s="43"/>
      <c r="BV1928" s="43"/>
      <c r="BW1928" s="43"/>
      <c r="BX1928" s="43"/>
      <c r="BY1928" s="43"/>
      <c r="BZ1928" s="43"/>
      <c r="CA1928" s="43"/>
    </row>
    <row r="1929" spans="16:79" ht="12.75">
      <c r="P1929" s="11"/>
      <c r="AG1929" s="98"/>
      <c r="AN1929" s="43"/>
      <c r="BT1929" s="43"/>
      <c r="BU1929" s="43"/>
      <c r="BV1929" s="43"/>
      <c r="BW1929" s="43"/>
      <c r="BX1929" s="43"/>
      <c r="BY1929" s="43"/>
      <c r="BZ1929" s="43"/>
      <c r="CA1929" s="43"/>
    </row>
    <row r="1930" spans="16:79" ht="12.75">
      <c r="P1930" s="11"/>
      <c r="AG1930" s="98"/>
      <c r="AN1930" s="43"/>
      <c r="BT1930" s="43"/>
      <c r="BU1930" s="43"/>
      <c r="BV1930" s="43"/>
      <c r="BW1930" s="43"/>
      <c r="BX1930" s="43"/>
      <c r="BY1930" s="43"/>
      <c r="BZ1930" s="43"/>
      <c r="CA1930" s="43"/>
    </row>
    <row r="1931" spans="16:79" ht="12.75">
      <c r="P1931" s="11"/>
      <c r="AG1931" s="98"/>
      <c r="AN1931" s="43"/>
      <c r="BT1931" s="43"/>
      <c r="BU1931" s="43"/>
      <c r="BV1931" s="43"/>
      <c r="BW1931" s="43"/>
      <c r="BX1931" s="43"/>
      <c r="BY1931" s="43"/>
      <c r="BZ1931" s="43"/>
      <c r="CA1931" s="43"/>
    </row>
    <row r="1932" spans="16:79" ht="12.75">
      <c r="P1932" s="11"/>
      <c r="AG1932" s="98"/>
      <c r="AN1932" s="43"/>
      <c r="BT1932" s="43"/>
      <c r="BU1932" s="43"/>
      <c r="BV1932" s="43"/>
      <c r="BW1932" s="43"/>
      <c r="BX1932" s="43"/>
      <c r="BY1932" s="43"/>
      <c r="BZ1932" s="43"/>
      <c r="CA1932" s="43"/>
    </row>
    <row r="1933" spans="16:79" ht="12.75">
      <c r="P1933" s="11"/>
      <c r="AG1933" s="98"/>
      <c r="AN1933" s="43"/>
      <c r="BT1933" s="43"/>
      <c r="BU1933" s="43"/>
      <c r="BV1933" s="43"/>
      <c r="BW1933" s="43"/>
      <c r="BX1933" s="43"/>
      <c r="BY1933" s="43"/>
      <c r="BZ1933" s="43"/>
      <c r="CA1933" s="43"/>
    </row>
    <row r="1934" spans="16:79" ht="12.75">
      <c r="P1934" s="11"/>
      <c r="AG1934" s="98"/>
      <c r="AN1934" s="43"/>
      <c r="BT1934" s="43"/>
      <c r="BU1934" s="43"/>
      <c r="BV1934" s="43"/>
      <c r="BW1934" s="43"/>
      <c r="BX1934" s="43"/>
      <c r="BY1934" s="43"/>
      <c r="BZ1934" s="43"/>
      <c r="CA1934" s="43"/>
    </row>
    <row r="1935" spans="16:79" ht="12.75">
      <c r="P1935" s="11"/>
      <c r="AG1935" s="98"/>
      <c r="AN1935" s="43"/>
      <c r="BT1935" s="43"/>
      <c r="BU1935" s="43"/>
      <c r="BV1935" s="43"/>
      <c r="BW1935" s="43"/>
      <c r="BX1935" s="43"/>
      <c r="BY1935" s="43"/>
      <c r="BZ1935" s="43"/>
      <c r="CA1935" s="43"/>
    </row>
    <row r="1936" spans="16:79" ht="12.75">
      <c r="P1936" s="11"/>
      <c r="AG1936" s="98"/>
      <c r="AN1936" s="43"/>
      <c r="BT1936" s="43"/>
      <c r="BU1936" s="43"/>
      <c r="BV1936" s="43"/>
      <c r="BW1936" s="43"/>
      <c r="BX1936" s="43"/>
      <c r="BY1936" s="43"/>
      <c r="BZ1936" s="43"/>
      <c r="CA1936" s="43"/>
    </row>
    <row r="1937" spans="16:79" ht="12.75">
      <c r="P1937" s="11"/>
      <c r="AG1937" s="98"/>
      <c r="AN1937" s="43"/>
      <c r="BT1937" s="43"/>
      <c r="BU1937" s="43"/>
      <c r="BV1937" s="43"/>
      <c r="BW1937" s="43"/>
      <c r="BX1937" s="43"/>
      <c r="BY1937" s="43"/>
      <c r="BZ1937" s="43"/>
      <c r="CA1937" s="43"/>
    </row>
    <row r="1938" spans="16:79" ht="12.75">
      <c r="P1938" s="11"/>
      <c r="AG1938" s="98"/>
      <c r="AN1938" s="43"/>
      <c r="BT1938" s="43"/>
      <c r="BU1938" s="43"/>
      <c r="BV1938" s="43"/>
      <c r="BW1938" s="43"/>
      <c r="BX1938" s="43"/>
      <c r="BY1938" s="43"/>
      <c r="BZ1938" s="43"/>
      <c r="CA1938" s="43"/>
    </row>
    <row r="1939" spans="16:79" ht="12.75">
      <c r="P1939" s="11"/>
      <c r="AG1939" s="98"/>
      <c r="AN1939" s="43"/>
      <c r="BT1939" s="43"/>
      <c r="BU1939" s="43"/>
      <c r="BV1939" s="43"/>
      <c r="BW1939" s="43"/>
      <c r="BX1939" s="43"/>
      <c r="BY1939" s="43"/>
      <c r="BZ1939" s="43"/>
      <c r="CA1939" s="43"/>
    </row>
    <row r="1940" spans="16:79" ht="12.75">
      <c r="P1940" s="11"/>
      <c r="AG1940" s="98"/>
      <c r="AN1940" s="43"/>
      <c r="BT1940" s="43"/>
      <c r="BU1940" s="43"/>
      <c r="BV1940" s="43"/>
      <c r="BW1940" s="43"/>
      <c r="BX1940" s="43"/>
      <c r="BY1940" s="43"/>
      <c r="BZ1940" s="43"/>
      <c r="CA1940" s="43"/>
    </row>
    <row r="1941" spans="16:79" ht="12.75">
      <c r="P1941" s="11"/>
      <c r="AG1941" s="98"/>
      <c r="AN1941" s="43"/>
      <c r="BT1941" s="43"/>
      <c r="BU1941" s="43"/>
      <c r="BV1941" s="43"/>
      <c r="BW1941" s="43"/>
      <c r="BX1941" s="43"/>
      <c r="BY1941" s="43"/>
      <c r="BZ1941" s="43"/>
      <c r="CA1941" s="43"/>
    </row>
    <row r="1942" spans="16:79" ht="12.75">
      <c r="P1942" s="11"/>
      <c r="AG1942" s="98"/>
      <c r="AN1942" s="43"/>
      <c r="BT1942" s="43"/>
      <c r="BU1942" s="43"/>
      <c r="BV1942" s="43"/>
      <c r="BW1942" s="43"/>
      <c r="BX1942" s="43"/>
      <c r="BY1942" s="43"/>
      <c r="BZ1942" s="43"/>
      <c r="CA1942" s="43"/>
    </row>
    <row r="1943" spans="16:79" ht="12.75">
      <c r="P1943" s="11"/>
      <c r="AG1943" s="98"/>
      <c r="AN1943" s="43"/>
      <c r="BT1943" s="43"/>
      <c r="BU1943" s="43"/>
      <c r="BV1943" s="43"/>
      <c r="BW1943" s="43"/>
      <c r="BX1943" s="43"/>
      <c r="BY1943" s="43"/>
      <c r="BZ1943" s="43"/>
      <c r="CA1943" s="43"/>
    </row>
    <row r="1944" spans="16:79" ht="12.75">
      <c r="P1944" s="11"/>
      <c r="AG1944" s="98"/>
      <c r="AN1944" s="43"/>
      <c r="BT1944" s="43"/>
      <c r="BU1944" s="43"/>
      <c r="BV1944" s="43"/>
      <c r="BW1944" s="43"/>
      <c r="BX1944" s="43"/>
      <c r="BY1944" s="43"/>
      <c r="BZ1944" s="43"/>
      <c r="CA1944" s="43"/>
    </row>
    <row r="1945" spans="16:79" ht="12.75">
      <c r="P1945" s="11"/>
      <c r="AG1945" s="98"/>
      <c r="AN1945" s="43"/>
      <c r="BT1945" s="43"/>
      <c r="BU1945" s="43"/>
      <c r="BV1945" s="43"/>
      <c r="BW1945" s="43"/>
      <c r="BX1945" s="43"/>
      <c r="BY1945" s="43"/>
      <c r="BZ1945" s="43"/>
      <c r="CA1945" s="43"/>
    </row>
    <row r="1946" spans="16:79" ht="12.75">
      <c r="P1946" s="11"/>
      <c r="AG1946" s="98"/>
      <c r="AN1946" s="43"/>
      <c r="BT1946" s="43"/>
      <c r="BU1946" s="43"/>
      <c r="BV1946" s="43"/>
      <c r="BW1946" s="43"/>
      <c r="BX1946" s="43"/>
      <c r="BY1946" s="43"/>
      <c r="BZ1946" s="43"/>
      <c r="CA1946" s="43"/>
    </row>
    <row r="1947" spans="16:79" ht="12.75">
      <c r="P1947" s="11"/>
      <c r="AG1947" s="98"/>
      <c r="AN1947" s="43"/>
      <c r="BT1947" s="43"/>
      <c r="BU1947" s="43"/>
      <c r="BV1947" s="43"/>
      <c r="BW1947" s="43"/>
      <c r="BX1947" s="43"/>
      <c r="BY1947" s="43"/>
      <c r="BZ1947" s="43"/>
      <c r="CA1947" s="43"/>
    </row>
    <row r="1948" spans="16:79" ht="12.75">
      <c r="P1948" s="11"/>
      <c r="AG1948" s="98"/>
      <c r="AN1948" s="43"/>
      <c r="BT1948" s="43"/>
      <c r="BU1948" s="43"/>
      <c r="BV1948" s="43"/>
      <c r="BW1948" s="43"/>
      <c r="BX1948" s="43"/>
      <c r="BY1948" s="43"/>
      <c r="BZ1948" s="43"/>
      <c r="CA1948" s="43"/>
    </row>
    <row r="1949" spans="16:79" ht="12.75">
      <c r="P1949" s="11"/>
      <c r="AG1949" s="98"/>
      <c r="AN1949" s="43"/>
      <c r="BT1949" s="43"/>
      <c r="BU1949" s="43"/>
      <c r="BV1949" s="43"/>
      <c r="BW1949" s="43"/>
      <c r="BX1949" s="43"/>
      <c r="BY1949" s="43"/>
      <c r="BZ1949" s="43"/>
      <c r="CA1949" s="43"/>
    </row>
    <row r="1950" spans="16:79" ht="12.75">
      <c r="P1950" s="11"/>
      <c r="AG1950" s="98"/>
      <c r="AN1950" s="43"/>
      <c r="BT1950" s="43"/>
      <c r="BU1950" s="43"/>
      <c r="BV1950" s="43"/>
      <c r="BW1950" s="43"/>
      <c r="BX1950" s="43"/>
      <c r="BY1950" s="43"/>
      <c r="BZ1950" s="43"/>
      <c r="CA1950" s="43"/>
    </row>
    <row r="1951" spans="16:79" ht="12.75">
      <c r="P1951" s="11"/>
      <c r="AG1951" s="98"/>
      <c r="AN1951" s="43"/>
      <c r="BT1951" s="43"/>
      <c r="BU1951" s="43"/>
      <c r="BV1951" s="43"/>
      <c r="BW1951" s="43"/>
      <c r="BX1951" s="43"/>
      <c r="BY1951" s="43"/>
      <c r="BZ1951" s="43"/>
      <c r="CA1951" s="43"/>
    </row>
    <row r="1952" spans="16:79" ht="12.75">
      <c r="P1952" s="11"/>
      <c r="AG1952" s="98"/>
      <c r="AN1952" s="43"/>
      <c r="BT1952" s="43"/>
      <c r="BU1952" s="43"/>
      <c r="BV1952" s="43"/>
      <c r="BW1952" s="43"/>
      <c r="BX1952" s="43"/>
      <c r="BY1952" s="43"/>
      <c r="BZ1952" s="43"/>
      <c r="CA1952" s="43"/>
    </row>
    <row r="1953" spans="16:79" ht="12.75">
      <c r="P1953" s="11"/>
      <c r="AG1953" s="98"/>
      <c r="AN1953" s="43"/>
      <c r="BT1953" s="43"/>
      <c r="BU1953" s="43"/>
      <c r="BV1953" s="43"/>
      <c r="BW1953" s="43"/>
      <c r="BX1953" s="43"/>
      <c r="BY1953" s="43"/>
      <c r="BZ1953" s="43"/>
      <c r="CA1953" s="43"/>
    </row>
    <row r="1954" spans="16:79" ht="12.75">
      <c r="P1954" s="11"/>
      <c r="AG1954" s="98"/>
      <c r="AN1954" s="43"/>
      <c r="BT1954" s="43"/>
      <c r="BU1954" s="43"/>
      <c r="BV1954" s="43"/>
      <c r="BW1954" s="43"/>
      <c r="BX1954" s="43"/>
      <c r="BY1954" s="43"/>
      <c r="BZ1954" s="43"/>
      <c r="CA1954" s="43"/>
    </row>
    <row r="1955" spans="16:79" ht="12.75">
      <c r="P1955" s="11"/>
      <c r="AG1955" s="98"/>
      <c r="AN1955" s="43"/>
      <c r="BT1955" s="43"/>
      <c r="BU1955" s="43"/>
      <c r="BV1955" s="43"/>
      <c r="BW1955" s="43"/>
      <c r="BX1955" s="43"/>
      <c r="BY1955" s="43"/>
      <c r="BZ1955" s="43"/>
      <c r="CA1955" s="43"/>
    </row>
    <row r="1956" spans="16:79" ht="12.75">
      <c r="P1956" s="11"/>
      <c r="AG1956" s="98"/>
      <c r="AN1956" s="43"/>
      <c r="BT1956" s="43"/>
      <c r="BU1956" s="43"/>
      <c r="BV1956" s="43"/>
      <c r="BW1956" s="43"/>
      <c r="BX1956" s="43"/>
      <c r="BY1956" s="43"/>
      <c r="BZ1956" s="43"/>
      <c r="CA1956" s="43"/>
    </row>
    <row r="1957" spans="16:79" ht="12.75">
      <c r="P1957" s="11"/>
      <c r="AG1957" s="98"/>
      <c r="AN1957" s="43"/>
      <c r="BT1957" s="43"/>
      <c r="BU1957" s="43"/>
      <c r="BV1957" s="43"/>
      <c r="BW1957" s="43"/>
      <c r="BX1957" s="43"/>
      <c r="BY1957" s="43"/>
      <c r="BZ1957" s="43"/>
      <c r="CA1957" s="43"/>
    </row>
    <row r="1958" spans="16:79" ht="12.75">
      <c r="P1958" s="11"/>
      <c r="AG1958" s="98"/>
      <c r="AN1958" s="43"/>
      <c r="BT1958" s="43"/>
      <c r="BU1958" s="43"/>
      <c r="BV1958" s="43"/>
      <c r="BW1958" s="43"/>
      <c r="BX1958" s="43"/>
      <c r="BY1958" s="43"/>
      <c r="BZ1958" s="43"/>
      <c r="CA1958" s="43"/>
    </row>
    <row r="1959" spans="16:79" ht="12.75">
      <c r="P1959" s="11"/>
      <c r="AG1959" s="98"/>
      <c r="AN1959" s="43"/>
      <c r="BT1959" s="43"/>
      <c r="BU1959" s="43"/>
      <c r="BV1959" s="43"/>
      <c r="BW1959" s="43"/>
      <c r="BX1959" s="43"/>
      <c r="BY1959" s="43"/>
      <c r="BZ1959" s="43"/>
      <c r="CA1959" s="43"/>
    </row>
    <row r="1960" spans="16:79" ht="12.75">
      <c r="P1960" s="11"/>
      <c r="AG1960" s="98"/>
      <c r="AN1960" s="43"/>
      <c r="BT1960" s="43"/>
      <c r="BU1960" s="43"/>
      <c r="BV1960" s="43"/>
      <c r="BW1960" s="43"/>
      <c r="BX1960" s="43"/>
      <c r="BY1960" s="43"/>
      <c r="BZ1960" s="43"/>
      <c r="CA1960" s="43"/>
    </row>
    <row r="1961" spans="16:79" ht="12.75">
      <c r="P1961" s="11"/>
      <c r="AG1961" s="98"/>
      <c r="AN1961" s="43"/>
      <c r="BT1961" s="43"/>
      <c r="BU1961" s="43"/>
      <c r="BV1961" s="43"/>
      <c r="BW1961" s="43"/>
      <c r="BX1961" s="43"/>
      <c r="BY1961" s="43"/>
      <c r="BZ1961" s="43"/>
      <c r="CA1961" s="43"/>
    </row>
    <row r="1962" spans="16:79" ht="12.75">
      <c r="P1962" s="11"/>
      <c r="AG1962" s="98"/>
      <c r="AN1962" s="43"/>
      <c r="BT1962" s="43"/>
      <c r="BU1962" s="43"/>
      <c r="BV1962" s="43"/>
      <c r="BW1962" s="43"/>
      <c r="BX1962" s="43"/>
      <c r="BY1962" s="43"/>
      <c r="BZ1962" s="43"/>
      <c r="CA1962" s="43"/>
    </row>
    <row r="1963" spans="16:79" ht="12.75">
      <c r="P1963" s="11"/>
      <c r="AG1963" s="98"/>
      <c r="AN1963" s="43"/>
      <c r="BT1963" s="43"/>
      <c r="BU1963" s="43"/>
      <c r="BV1963" s="43"/>
      <c r="BW1963" s="43"/>
      <c r="BX1963" s="43"/>
      <c r="BY1963" s="43"/>
      <c r="BZ1963" s="43"/>
      <c r="CA1963" s="43"/>
    </row>
    <row r="1964" spans="16:79" ht="12.75">
      <c r="P1964" s="11"/>
      <c r="AG1964" s="98"/>
      <c r="AN1964" s="43"/>
      <c r="BT1964" s="43"/>
      <c r="BU1964" s="43"/>
      <c r="BV1964" s="43"/>
      <c r="BW1964" s="43"/>
      <c r="BX1964" s="43"/>
      <c r="BY1964" s="43"/>
      <c r="BZ1964" s="43"/>
      <c r="CA1964" s="43"/>
    </row>
    <row r="1965" spans="16:79" ht="12.75">
      <c r="P1965" s="11"/>
      <c r="AG1965" s="98"/>
      <c r="AN1965" s="43"/>
      <c r="BT1965" s="43"/>
      <c r="BU1965" s="43"/>
      <c r="BV1965" s="43"/>
      <c r="BW1965" s="43"/>
      <c r="BX1965" s="43"/>
      <c r="BY1965" s="43"/>
      <c r="BZ1965" s="43"/>
      <c r="CA1965" s="43"/>
    </row>
    <row r="1966" spans="16:79" ht="12.75">
      <c r="P1966" s="11"/>
      <c r="AG1966" s="98"/>
      <c r="AN1966" s="43"/>
      <c r="BT1966" s="43"/>
      <c r="BU1966" s="43"/>
      <c r="BV1966" s="43"/>
      <c r="BW1966" s="43"/>
      <c r="BX1966" s="43"/>
      <c r="BY1966" s="43"/>
      <c r="BZ1966" s="43"/>
      <c r="CA1966" s="43"/>
    </row>
    <row r="1967" spans="16:79" ht="12.75">
      <c r="P1967" s="11"/>
      <c r="AG1967" s="98"/>
      <c r="AN1967" s="43"/>
      <c r="BT1967" s="43"/>
      <c r="BU1967" s="43"/>
      <c r="BV1967" s="43"/>
      <c r="BW1967" s="43"/>
      <c r="BX1967" s="43"/>
      <c r="BY1967" s="43"/>
      <c r="BZ1967" s="43"/>
      <c r="CA1967" s="43"/>
    </row>
    <row r="1968" spans="16:79" ht="12.75">
      <c r="P1968" s="11"/>
      <c r="AG1968" s="98"/>
      <c r="AN1968" s="43"/>
      <c r="BT1968" s="43"/>
      <c r="BU1968" s="43"/>
      <c r="BV1968" s="43"/>
      <c r="BW1968" s="43"/>
      <c r="BX1968" s="43"/>
      <c r="BY1968" s="43"/>
      <c r="BZ1968" s="43"/>
      <c r="CA1968" s="43"/>
    </row>
    <row r="1969" spans="16:79" ht="12.75">
      <c r="P1969" s="11"/>
      <c r="AG1969" s="98"/>
      <c r="AN1969" s="43"/>
      <c r="BT1969" s="43"/>
      <c r="BU1969" s="43"/>
      <c r="BV1969" s="43"/>
      <c r="BW1969" s="43"/>
      <c r="BX1969" s="43"/>
      <c r="BY1969" s="43"/>
      <c r="BZ1969" s="43"/>
      <c r="CA1969" s="43"/>
    </row>
    <row r="1970" spans="16:79" ht="12.75">
      <c r="P1970" s="11"/>
      <c r="AG1970" s="98"/>
      <c r="AN1970" s="43"/>
      <c r="BT1970" s="43"/>
      <c r="BU1970" s="43"/>
      <c r="BV1970" s="43"/>
      <c r="BW1970" s="43"/>
      <c r="BX1970" s="43"/>
      <c r="BY1970" s="43"/>
      <c r="BZ1970" s="43"/>
      <c r="CA1970" s="43"/>
    </row>
    <row r="1971" spans="16:79" ht="12.75">
      <c r="P1971" s="11"/>
      <c r="AG1971" s="98"/>
      <c r="AN1971" s="43"/>
      <c r="BT1971" s="43"/>
      <c r="BU1971" s="43"/>
      <c r="BV1971" s="43"/>
      <c r="BW1971" s="43"/>
      <c r="BX1971" s="43"/>
      <c r="BY1971" s="43"/>
      <c r="BZ1971" s="43"/>
      <c r="CA1971" s="43"/>
    </row>
    <row r="1972" spans="16:79" ht="12.75">
      <c r="P1972" s="11"/>
      <c r="AG1972" s="98"/>
      <c r="AN1972" s="43"/>
      <c r="BT1972" s="43"/>
      <c r="BU1972" s="43"/>
      <c r="BV1972" s="43"/>
      <c r="BW1972" s="43"/>
      <c r="BX1972" s="43"/>
      <c r="BY1972" s="43"/>
      <c r="BZ1972" s="43"/>
      <c r="CA1972" s="43"/>
    </row>
    <row r="1973" spans="16:79" ht="12.75">
      <c r="P1973" s="11"/>
      <c r="AG1973" s="98"/>
      <c r="AN1973" s="43"/>
      <c r="BT1973" s="43"/>
      <c r="BU1973" s="43"/>
      <c r="BV1973" s="43"/>
      <c r="BW1973" s="43"/>
      <c r="BX1973" s="43"/>
      <c r="BY1973" s="43"/>
      <c r="BZ1973" s="43"/>
      <c r="CA1973" s="43"/>
    </row>
    <row r="1974" spans="16:79" ht="12.75">
      <c r="P1974" s="11"/>
      <c r="AG1974" s="98"/>
      <c r="AN1974" s="43"/>
      <c r="BT1974" s="43"/>
      <c r="BU1974" s="43"/>
      <c r="BV1974" s="43"/>
      <c r="BW1974" s="43"/>
      <c r="BX1974" s="43"/>
      <c r="BY1974" s="43"/>
      <c r="BZ1974" s="43"/>
      <c r="CA1974" s="43"/>
    </row>
    <row r="1975" spans="16:79" ht="12.75">
      <c r="P1975" s="11"/>
      <c r="AG1975" s="98"/>
      <c r="AN1975" s="43"/>
      <c r="BT1975" s="43"/>
      <c r="BU1975" s="43"/>
      <c r="BV1975" s="43"/>
      <c r="BW1975" s="43"/>
      <c r="BX1975" s="43"/>
      <c r="BY1975" s="43"/>
      <c r="BZ1975" s="43"/>
      <c r="CA1975" s="43"/>
    </row>
    <row r="1976" spans="16:79" ht="12.75">
      <c r="P1976" s="11"/>
      <c r="AG1976" s="98"/>
      <c r="AN1976" s="43"/>
      <c r="BT1976" s="43"/>
      <c r="BU1976" s="43"/>
      <c r="BV1976" s="43"/>
      <c r="BW1976" s="43"/>
      <c r="BX1976" s="43"/>
      <c r="BY1976" s="43"/>
      <c r="BZ1976" s="43"/>
      <c r="CA1976" s="43"/>
    </row>
    <row r="1977" spans="16:79" ht="12.75">
      <c r="P1977" s="11"/>
      <c r="AG1977" s="98"/>
      <c r="AN1977" s="43"/>
      <c r="BT1977" s="43"/>
      <c r="BU1977" s="43"/>
      <c r="BV1977" s="43"/>
      <c r="BW1977" s="43"/>
      <c r="BX1977" s="43"/>
      <c r="BY1977" s="43"/>
      <c r="BZ1977" s="43"/>
      <c r="CA1977" s="43"/>
    </row>
    <row r="1978" spans="16:79" ht="12.75">
      <c r="P1978" s="11"/>
      <c r="AG1978" s="98"/>
      <c r="AN1978" s="43"/>
      <c r="BT1978" s="43"/>
      <c r="BU1978" s="43"/>
      <c r="BV1978" s="43"/>
      <c r="BW1978" s="43"/>
      <c r="BX1978" s="43"/>
      <c r="BY1978" s="43"/>
      <c r="BZ1978" s="43"/>
      <c r="CA1978" s="43"/>
    </row>
    <row r="1979" spans="16:79" ht="12.75">
      <c r="P1979" s="11"/>
      <c r="AG1979" s="98"/>
      <c r="AN1979" s="43"/>
      <c r="BT1979" s="43"/>
      <c r="BU1979" s="43"/>
      <c r="BV1979" s="43"/>
      <c r="BW1979" s="43"/>
      <c r="BX1979" s="43"/>
      <c r="BY1979" s="43"/>
      <c r="BZ1979" s="43"/>
      <c r="CA1979" s="43"/>
    </row>
    <row r="1980" spans="16:79" ht="12.75">
      <c r="P1980" s="11"/>
      <c r="AG1980" s="98"/>
      <c r="AN1980" s="43"/>
      <c r="BT1980" s="43"/>
      <c r="BU1980" s="43"/>
      <c r="BV1980" s="43"/>
      <c r="BW1980" s="43"/>
      <c r="BX1980" s="43"/>
      <c r="BY1980" s="43"/>
      <c r="BZ1980" s="43"/>
      <c r="CA1980" s="43"/>
    </row>
    <row r="1981" spans="16:79" ht="12.75">
      <c r="P1981" s="11"/>
      <c r="AG1981" s="98"/>
      <c r="AN1981" s="43"/>
      <c r="BT1981" s="43"/>
      <c r="BU1981" s="43"/>
      <c r="BV1981" s="43"/>
      <c r="BW1981" s="43"/>
      <c r="BX1981" s="43"/>
      <c r="BY1981" s="43"/>
      <c r="BZ1981" s="43"/>
      <c r="CA1981" s="43"/>
    </row>
    <row r="1982" spans="16:79" ht="12.75">
      <c r="P1982" s="11"/>
      <c r="AG1982" s="98"/>
      <c r="AN1982" s="43"/>
      <c r="BT1982" s="43"/>
      <c r="BU1982" s="43"/>
      <c r="BV1982" s="43"/>
      <c r="BW1982" s="43"/>
      <c r="BX1982" s="43"/>
      <c r="BY1982" s="43"/>
      <c r="BZ1982" s="43"/>
      <c r="CA1982" s="43"/>
    </row>
    <row r="1983" spans="16:79" ht="12.75">
      <c r="P1983" s="11"/>
      <c r="AG1983" s="98"/>
      <c r="AN1983" s="43"/>
      <c r="BT1983" s="43"/>
      <c r="BU1983" s="43"/>
      <c r="BV1983" s="43"/>
      <c r="BW1983" s="43"/>
      <c r="BX1983" s="43"/>
      <c r="BY1983" s="43"/>
      <c r="BZ1983" s="43"/>
      <c r="CA1983" s="43"/>
    </row>
    <row r="1984" spans="16:79" ht="12.75">
      <c r="P1984" s="11"/>
      <c r="AG1984" s="98"/>
      <c r="AN1984" s="43"/>
      <c r="BT1984" s="43"/>
      <c r="BU1984" s="43"/>
      <c r="BV1984" s="43"/>
      <c r="BW1984" s="43"/>
      <c r="BX1984" s="43"/>
      <c r="BY1984" s="43"/>
      <c r="BZ1984" s="43"/>
      <c r="CA1984" s="43"/>
    </row>
    <row r="1985" spans="16:79" ht="12.75">
      <c r="P1985" s="11"/>
      <c r="AG1985" s="98"/>
      <c r="AN1985" s="43"/>
      <c r="BT1985" s="43"/>
      <c r="BU1985" s="43"/>
      <c r="BV1985" s="43"/>
      <c r="BW1985" s="43"/>
      <c r="BX1985" s="43"/>
      <c r="BY1985" s="43"/>
      <c r="BZ1985" s="43"/>
      <c r="CA1985" s="43"/>
    </row>
    <row r="1986" spans="16:79" ht="12.75">
      <c r="P1986" s="11"/>
      <c r="AG1986" s="98"/>
      <c r="AN1986" s="43"/>
      <c r="BT1986" s="43"/>
      <c r="BU1986" s="43"/>
      <c r="BV1986" s="43"/>
      <c r="BW1986" s="43"/>
      <c r="BX1986" s="43"/>
      <c r="BY1986" s="43"/>
      <c r="BZ1986" s="43"/>
      <c r="CA1986" s="43"/>
    </row>
    <row r="1987" spans="16:79" ht="12.75">
      <c r="P1987" s="11"/>
      <c r="AG1987" s="98"/>
      <c r="AN1987" s="43"/>
      <c r="BT1987" s="43"/>
      <c r="BU1987" s="43"/>
      <c r="BV1987" s="43"/>
      <c r="BW1987" s="43"/>
      <c r="BX1987" s="43"/>
      <c r="BY1987" s="43"/>
      <c r="BZ1987" s="43"/>
      <c r="CA1987" s="43"/>
    </row>
    <row r="1988" spans="16:79" ht="12.75">
      <c r="P1988" s="11"/>
      <c r="AG1988" s="98"/>
      <c r="AN1988" s="43"/>
      <c r="BT1988" s="43"/>
      <c r="BU1988" s="43"/>
      <c r="BV1988" s="43"/>
      <c r="BW1988" s="43"/>
      <c r="BX1988" s="43"/>
      <c r="BY1988" s="43"/>
      <c r="BZ1988" s="43"/>
      <c r="CA1988" s="43"/>
    </row>
    <row r="1989" spans="16:79" ht="12.75">
      <c r="P1989" s="11"/>
      <c r="AG1989" s="98"/>
      <c r="AN1989" s="43"/>
      <c r="BT1989" s="43"/>
      <c r="BU1989" s="43"/>
      <c r="BV1989" s="43"/>
      <c r="BW1989" s="43"/>
      <c r="BX1989" s="43"/>
      <c r="BY1989" s="43"/>
      <c r="BZ1989" s="43"/>
      <c r="CA1989" s="43"/>
    </row>
    <row r="1990" spans="16:79" ht="12.75">
      <c r="P1990" s="11"/>
      <c r="AG1990" s="98"/>
      <c r="AN1990" s="43"/>
      <c r="BT1990" s="43"/>
      <c r="BU1990" s="43"/>
      <c r="BV1990" s="43"/>
      <c r="BW1990" s="43"/>
      <c r="BX1990" s="43"/>
      <c r="BY1990" s="43"/>
      <c r="BZ1990" s="43"/>
      <c r="CA1990" s="43"/>
    </row>
    <row r="1991" spans="16:79" ht="12.75">
      <c r="P1991" s="11"/>
      <c r="AG1991" s="98"/>
      <c r="AN1991" s="43"/>
      <c r="BT1991" s="43"/>
      <c r="BU1991" s="43"/>
      <c r="BV1991" s="43"/>
      <c r="BW1991" s="43"/>
      <c r="BX1991" s="43"/>
      <c r="BY1991" s="43"/>
      <c r="BZ1991" s="43"/>
      <c r="CA1991" s="43"/>
    </row>
    <row r="1992" spans="16:79" ht="12.75">
      <c r="P1992" s="11"/>
      <c r="AG1992" s="98"/>
      <c r="AN1992" s="43"/>
      <c r="BT1992" s="43"/>
      <c r="BU1992" s="43"/>
      <c r="BV1992" s="43"/>
      <c r="BW1992" s="43"/>
      <c r="BX1992" s="43"/>
      <c r="BY1992" s="43"/>
      <c r="BZ1992" s="43"/>
      <c r="CA1992" s="43"/>
    </row>
    <row r="1993" spans="16:79" ht="12.75">
      <c r="P1993" s="11"/>
      <c r="AG1993" s="98"/>
      <c r="AN1993" s="43"/>
      <c r="BT1993" s="43"/>
      <c r="BU1993" s="43"/>
      <c r="BV1993" s="43"/>
      <c r="BW1993" s="43"/>
      <c r="BX1993" s="43"/>
      <c r="BY1993" s="43"/>
      <c r="BZ1993" s="43"/>
      <c r="CA1993" s="43"/>
    </row>
    <row r="1994" spans="16:79" ht="12.75">
      <c r="P1994" s="11"/>
      <c r="AG1994" s="98"/>
      <c r="AN1994" s="43"/>
      <c r="BT1994" s="43"/>
      <c r="BU1994" s="43"/>
      <c r="BV1994" s="43"/>
      <c r="BW1994" s="43"/>
      <c r="BX1994" s="43"/>
      <c r="BY1994" s="43"/>
      <c r="BZ1994" s="43"/>
      <c r="CA1994" s="43"/>
    </row>
    <row r="1995" spans="16:79" ht="12.75">
      <c r="P1995" s="11"/>
      <c r="AG1995" s="98"/>
      <c r="AN1995" s="43"/>
      <c r="BT1995" s="43"/>
      <c r="BU1995" s="43"/>
      <c r="BV1995" s="43"/>
      <c r="BW1995" s="43"/>
      <c r="BX1995" s="43"/>
      <c r="BY1995" s="43"/>
      <c r="BZ1995" s="43"/>
      <c r="CA1995" s="43"/>
    </row>
    <row r="1996" spans="16:79" ht="12.75">
      <c r="P1996" s="11"/>
      <c r="AG1996" s="98"/>
      <c r="AN1996" s="43"/>
      <c r="BT1996" s="43"/>
      <c r="BU1996" s="43"/>
      <c r="BV1996" s="43"/>
      <c r="BW1996" s="43"/>
      <c r="BX1996" s="43"/>
      <c r="BY1996" s="43"/>
      <c r="BZ1996" s="43"/>
      <c r="CA1996" s="43"/>
    </row>
    <row r="1997" spans="16:79" ht="12.75">
      <c r="P1997" s="11"/>
      <c r="AG1997" s="98"/>
      <c r="AN1997" s="43"/>
      <c r="BT1997" s="43"/>
      <c r="BU1997" s="43"/>
      <c r="BV1997" s="43"/>
      <c r="BW1997" s="43"/>
      <c r="BX1997" s="43"/>
      <c r="BY1997" s="43"/>
      <c r="BZ1997" s="43"/>
      <c r="CA1997" s="43"/>
    </row>
    <row r="1998" spans="16:79" ht="12.75">
      <c r="P1998" s="11"/>
      <c r="AG1998" s="98"/>
      <c r="AN1998" s="43"/>
      <c r="BT1998" s="43"/>
      <c r="BU1998" s="43"/>
      <c r="BV1998" s="43"/>
      <c r="BW1998" s="43"/>
      <c r="BX1998" s="43"/>
      <c r="BY1998" s="43"/>
      <c r="BZ1998" s="43"/>
      <c r="CA1998" s="43"/>
    </row>
    <row r="1999" spans="16:79" ht="12.75">
      <c r="P1999" s="11"/>
      <c r="AG1999" s="98"/>
      <c r="AN1999" s="43"/>
      <c r="BT1999" s="43"/>
      <c r="BU1999" s="43"/>
      <c r="BV1999" s="43"/>
      <c r="BW1999" s="43"/>
      <c r="BX1999" s="43"/>
      <c r="BY1999" s="43"/>
      <c r="BZ1999" s="43"/>
      <c r="CA1999" s="43"/>
    </row>
    <row r="2000" spans="16:79" ht="12.75">
      <c r="P2000" s="11"/>
      <c r="AG2000" s="98"/>
      <c r="AN2000" s="43"/>
      <c r="BT2000" s="43"/>
      <c r="BU2000" s="43"/>
      <c r="BV2000" s="43"/>
      <c r="BW2000" s="43"/>
      <c r="BX2000" s="43"/>
      <c r="BY2000" s="43"/>
      <c r="BZ2000" s="43"/>
      <c r="CA2000" s="43"/>
    </row>
    <row r="2001" spans="16:79" ht="12.75">
      <c r="P2001" s="11"/>
      <c r="AG2001" s="98"/>
      <c r="AN2001" s="43"/>
      <c r="BT2001" s="43"/>
      <c r="BU2001" s="43"/>
      <c r="BV2001" s="43"/>
      <c r="BW2001" s="43"/>
      <c r="BX2001" s="43"/>
      <c r="BY2001" s="43"/>
      <c r="BZ2001" s="43"/>
      <c r="CA2001" s="43"/>
    </row>
    <row r="2002" spans="16:79" ht="12.75">
      <c r="P2002" s="11"/>
      <c r="AG2002" s="98"/>
      <c r="AN2002" s="43"/>
      <c r="BT2002" s="43"/>
      <c r="BU2002" s="43"/>
      <c r="BV2002" s="43"/>
      <c r="BW2002" s="43"/>
      <c r="BX2002" s="43"/>
      <c r="BY2002" s="43"/>
      <c r="BZ2002" s="43"/>
      <c r="CA2002" s="43"/>
    </row>
    <row r="2003" spans="16:79" ht="12.75">
      <c r="P2003" s="11"/>
      <c r="AG2003" s="98"/>
      <c r="AN2003" s="43"/>
      <c r="BT2003" s="43"/>
      <c r="BU2003" s="43"/>
      <c r="BV2003" s="43"/>
      <c r="BW2003" s="43"/>
      <c r="BX2003" s="43"/>
      <c r="BY2003" s="43"/>
      <c r="BZ2003" s="43"/>
      <c r="CA2003" s="43"/>
    </row>
    <row r="2004" spans="16:79" ht="12.75">
      <c r="P2004" s="11"/>
      <c r="AG2004" s="98"/>
      <c r="AN2004" s="43"/>
      <c r="BT2004" s="43"/>
      <c r="BU2004" s="43"/>
      <c r="BV2004" s="43"/>
      <c r="BW2004" s="43"/>
      <c r="BX2004" s="43"/>
      <c r="BY2004" s="43"/>
      <c r="BZ2004" s="43"/>
      <c r="CA2004" s="43"/>
    </row>
    <row r="2005" spans="16:79" ht="12.75">
      <c r="P2005" s="11"/>
      <c r="AG2005" s="98"/>
      <c r="AN2005" s="43"/>
      <c r="BT2005" s="43"/>
      <c r="BU2005" s="43"/>
      <c r="BV2005" s="43"/>
      <c r="BW2005" s="43"/>
      <c r="BX2005" s="43"/>
      <c r="BY2005" s="43"/>
      <c r="BZ2005" s="43"/>
      <c r="CA2005" s="43"/>
    </row>
    <row r="2006" spans="16:79" ht="12.75">
      <c r="P2006" s="11"/>
      <c r="AG2006" s="98"/>
      <c r="AN2006" s="43"/>
      <c r="BT2006" s="43"/>
      <c r="BU2006" s="43"/>
      <c r="BV2006" s="43"/>
      <c r="BW2006" s="43"/>
      <c r="BX2006" s="43"/>
      <c r="BY2006" s="43"/>
      <c r="BZ2006" s="43"/>
      <c r="CA2006" s="43"/>
    </row>
    <row r="2007" spans="16:79" ht="12.75">
      <c r="P2007" s="11"/>
      <c r="AG2007" s="98"/>
      <c r="AN2007" s="43"/>
      <c r="BT2007" s="43"/>
      <c r="BU2007" s="43"/>
      <c r="BV2007" s="43"/>
      <c r="BW2007" s="43"/>
      <c r="BX2007" s="43"/>
      <c r="BY2007" s="43"/>
      <c r="BZ2007" s="43"/>
      <c r="CA2007" s="43"/>
    </row>
    <row r="2008" spans="16:79" ht="12.75">
      <c r="P2008" s="11"/>
      <c r="AG2008" s="98"/>
      <c r="AN2008" s="43"/>
      <c r="BT2008" s="43"/>
      <c r="BU2008" s="43"/>
      <c r="BV2008" s="43"/>
      <c r="BW2008" s="43"/>
      <c r="BX2008" s="43"/>
      <c r="BY2008" s="43"/>
      <c r="BZ2008" s="43"/>
      <c r="CA2008" s="43"/>
    </row>
    <row r="2009" spans="16:79" ht="12.75">
      <c r="P2009" s="11"/>
      <c r="AG2009" s="98"/>
      <c r="AN2009" s="43"/>
      <c r="BT2009" s="43"/>
      <c r="BU2009" s="43"/>
      <c r="BV2009" s="43"/>
      <c r="BW2009" s="43"/>
      <c r="BX2009" s="43"/>
      <c r="BY2009" s="43"/>
      <c r="BZ2009" s="43"/>
      <c r="CA2009" s="43"/>
    </row>
    <row r="2010" spans="16:79" ht="12.75">
      <c r="P2010" s="11"/>
      <c r="AG2010" s="98"/>
      <c r="AN2010" s="43"/>
      <c r="BT2010" s="43"/>
      <c r="BU2010" s="43"/>
      <c r="BV2010" s="43"/>
      <c r="BW2010" s="43"/>
      <c r="BX2010" s="43"/>
      <c r="BY2010" s="43"/>
      <c r="BZ2010" s="43"/>
      <c r="CA2010" s="43"/>
    </row>
    <row r="2011" spans="16:79" ht="12.75">
      <c r="P2011" s="11"/>
      <c r="AG2011" s="98"/>
      <c r="AN2011" s="43"/>
      <c r="BT2011" s="43"/>
      <c r="BU2011" s="43"/>
      <c r="BV2011" s="43"/>
      <c r="BW2011" s="43"/>
      <c r="BX2011" s="43"/>
      <c r="BY2011" s="43"/>
      <c r="BZ2011" s="43"/>
      <c r="CA2011" s="43"/>
    </row>
    <row r="2012" spans="16:79" ht="12.75">
      <c r="P2012" s="11"/>
      <c r="AG2012" s="98"/>
      <c r="AN2012" s="43"/>
      <c r="BT2012" s="43"/>
      <c r="BU2012" s="43"/>
      <c r="BV2012" s="43"/>
      <c r="BW2012" s="43"/>
      <c r="BX2012" s="43"/>
      <c r="BY2012" s="43"/>
      <c r="BZ2012" s="43"/>
      <c r="CA2012" s="43"/>
    </row>
    <row r="2013" spans="16:79" ht="12.75">
      <c r="P2013" s="11"/>
      <c r="AG2013" s="98"/>
      <c r="AN2013" s="43"/>
      <c r="BT2013" s="43"/>
      <c r="BU2013" s="43"/>
      <c r="BV2013" s="43"/>
      <c r="BW2013" s="43"/>
      <c r="BX2013" s="43"/>
      <c r="BY2013" s="43"/>
      <c r="BZ2013" s="43"/>
      <c r="CA2013" s="43"/>
    </row>
    <row r="2014" spans="16:79" ht="12.75">
      <c r="P2014" s="11"/>
      <c r="AG2014" s="98"/>
      <c r="AN2014" s="43"/>
      <c r="BT2014" s="43"/>
      <c r="BU2014" s="43"/>
      <c r="BV2014" s="43"/>
      <c r="BW2014" s="43"/>
      <c r="BX2014" s="43"/>
      <c r="BY2014" s="43"/>
      <c r="BZ2014" s="43"/>
      <c r="CA2014" s="43"/>
    </row>
    <row r="2015" spans="16:79" ht="12.75">
      <c r="P2015" s="11"/>
      <c r="AG2015" s="98"/>
      <c r="AN2015" s="43"/>
      <c r="BT2015" s="43"/>
      <c r="BU2015" s="43"/>
      <c r="BV2015" s="43"/>
      <c r="BW2015" s="43"/>
      <c r="BX2015" s="43"/>
      <c r="BY2015" s="43"/>
      <c r="BZ2015" s="43"/>
      <c r="CA2015" s="43"/>
    </row>
    <row r="2016" spans="16:79" ht="12.75">
      <c r="P2016" s="11"/>
      <c r="AG2016" s="98"/>
      <c r="AN2016" s="43"/>
      <c r="BT2016" s="43"/>
      <c r="BU2016" s="43"/>
      <c r="BV2016" s="43"/>
      <c r="BW2016" s="43"/>
      <c r="BX2016" s="43"/>
      <c r="BY2016" s="43"/>
      <c r="BZ2016" s="43"/>
      <c r="CA2016" s="43"/>
    </row>
    <row r="2017" spans="16:79" ht="12.75">
      <c r="P2017" s="11"/>
      <c r="AG2017" s="98"/>
      <c r="AN2017" s="43"/>
      <c r="BT2017" s="43"/>
      <c r="BU2017" s="43"/>
      <c r="BV2017" s="43"/>
      <c r="BW2017" s="43"/>
      <c r="BX2017" s="43"/>
      <c r="BY2017" s="43"/>
      <c r="BZ2017" s="43"/>
      <c r="CA2017" s="43"/>
    </row>
    <row r="2018" spans="16:79" ht="12.75">
      <c r="P2018" s="11"/>
      <c r="AG2018" s="98"/>
      <c r="AN2018" s="43"/>
      <c r="BT2018" s="43"/>
      <c r="BU2018" s="43"/>
      <c r="BV2018" s="43"/>
      <c r="BW2018" s="43"/>
      <c r="BX2018" s="43"/>
      <c r="BY2018" s="43"/>
      <c r="BZ2018" s="43"/>
      <c r="CA2018" s="43"/>
    </row>
    <row r="2019" spans="16:79" ht="12.75">
      <c r="P2019" s="11"/>
      <c r="AG2019" s="98"/>
      <c r="AN2019" s="43"/>
      <c r="BT2019" s="43"/>
      <c r="BU2019" s="43"/>
      <c r="BV2019" s="43"/>
      <c r="BW2019" s="43"/>
      <c r="BX2019" s="43"/>
      <c r="BY2019" s="43"/>
      <c r="BZ2019" s="43"/>
      <c r="CA2019" s="43"/>
    </row>
    <row r="2020" spans="16:79" ht="12.75">
      <c r="P2020" s="11"/>
      <c r="AG2020" s="98"/>
      <c r="AN2020" s="43"/>
      <c r="BT2020" s="43"/>
      <c r="BU2020" s="43"/>
      <c r="BV2020" s="43"/>
      <c r="BW2020" s="43"/>
      <c r="BX2020" s="43"/>
      <c r="BY2020" s="43"/>
      <c r="BZ2020" s="43"/>
      <c r="CA2020" s="43"/>
    </row>
    <row r="2021" spans="16:79" ht="12.75">
      <c r="P2021" s="11"/>
      <c r="AG2021" s="98"/>
      <c r="AN2021" s="43"/>
      <c r="BT2021" s="43"/>
      <c r="BU2021" s="43"/>
      <c r="BV2021" s="43"/>
      <c r="BW2021" s="43"/>
      <c r="BX2021" s="43"/>
      <c r="BY2021" s="43"/>
      <c r="BZ2021" s="43"/>
      <c r="CA2021" s="43"/>
    </row>
    <row r="2022" spans="16:79" ht="12.75">
      <c r="P2022" s="11"/>
      <c r="AG2022" s="98"/>
      <c r="AN2022" s="43"/>
      <c r="BT2022" s="43"/>
      <c r="BU2022" s="43"/>
      <c r="BV2022" s="43"/>
      <c r="BW2022" s="43"/>
      <c r="BX2022" s="43"/>
      <c r="BY2022" s="43"/>
      <c r="BZ2022" s="43"/>
      <c r="CA2022" s="43"/>
    </row>
    <row r="2023" spans="16:79" ht="12.75">
      <c r="P2023" s="11"/>
      <c r="AG2023" s="98"/>
      <c r="AN2023" s="43"/>
      <c r="BT2023" s="43"/>
      <c r="BU2023" s="43"/>
      <c r="BV2023" s="43"/>
      <c r="BW2023" s="43"/>
      <c r="BX2023" s="43"/>
      <c r="BY2023" s="43"/>
      <c r="BZ2023" s="43"/>
      <c r="CA2023" s="43"/>
    </row>
    <row r="2024" spans="16:79" ht="12.75">
      <c r="P2024" s="11"/>
      <c r="AG2024" s="98"/>
      <c r="AN2024" s="43"/>
      <c r="BT2024" s="43"/>
      <c r="BU2024" s="43"/>
      <c r="BV2024" s="43"/>
      <c r="BW2024" s="43"/>
      <c r="BX2024" s="43"/>
      <c r="BY2024" s="43"/>
      <c r="BZ2024" s="43"/>
      <c r="CA2024" s="43"/>
    </row>
    <row r="2025" spans="16:79" ht="12.75">
      <c r="P2025" s="11"/>
      <c r="AG2025" s="98"/>
      <c r="AN2025" s="43"/>
      <c r="BT2025" s="43"/>
      <c r="BU2025" s="43"/>
      <c r="BV2025" s="43"/>
      <c r="BW2025" s="43"/>
      <c r="BX2025" s="43"/>
      <c r="BY2025" s="43"/>
      <c r="BZ2025" s="43"/>
      <c r="CA2025" s="43"/>
    </row>
    <row r="2026" spans="16:79" ht="12.75">
      <c r="P2026" s="11"/>
      <c r="AG2026" s="98"/>
      <c r="AN2026" s="43"/>
      <c r="BT2026" s="43"/>
      <c r="BU2026" s="43"/>
      <c r="BV2026" s="43"/>
      <c r="BW2026" s="43"/>
      <c r="BX2026" s="43"/>
      <c r="BY2026" s="43"/>
      <c r="BZ2026" s="43"/>
      <c r="CA2026" s="43"/>
    </row>
    <row r="2027" spans="16:79" ht="12.75">
      <c r="P2027" s="11"/>
      <c r="AG2027" s="98"/>
      <c r="AN2027" s="43"/>
      <c r="BT2027" s="43"/>
      <c r="BU2027" s="43"/>
      <c r="BV2027" s="43"/>
      <c r="BW2027" s="43"/>
      <c r="BX2027" s="43"/>
      <c r="BY2027" s="43"/>
      <c r="BZ2027" s="43"/>
      <c r="CA2027" s="43"/>
    </row>
    <row r="2028" spans="16:79" ht="12.75">
      <c r="P2028" s="11"/>
      <c r="AG2028" s="98"/>
      <c r="AN2028" s="43"/>
      <c r="BT2028" s="43"/>
      <c r="BU2028" s="43"/>
      <c r="BV2028" s="43"/>
      <c r="BW2028" s="43"/>
      <c r="BX2028" s="43"/>
      <c r="BY2028" s="43"/>
      <c r="BZ2028" s="43"/>
      <c r="CA2028" s="43"/>
    </row>
    <row r="2029" spans="16:79" ht="12.75">
      <c r="P2029" s="11"/>
      <c r="AG2029" s="98"/>
      <c r="AN2029" s="43"/>
      <c r="BT2029" s="43"/>
      <c r="BU2029" s="43"/>
      <c r="BV2029" s="43"/>
      <c r="BW2029" s="43"/>
      <c r="BX2029" s="43"/>
      <c r="BY2029" s="43"/>
      <c r="BZ2029" s="43"/>
      <c r="CA2029" s="43"/>
    </row>
    <row r="2030" spans="16:79" ht="12.75">
      <c r="P2030" s="11"/>
      <c r="AG2030" s="98"/>
      <c r="AN2030" s="43"/>
      <c r="BT2030" s="43"/>
      <c r="BU2030" s="43"/>
      <c r="BV2030" s="43"/>
      <c r="BW2030" s="43"/>
      <c r="BX2030" s="43"/>
      <c r="BY2030" s="43"/>
      <c r="BZ2030" s="43"/>
      <c r="CA2030" s="43"/>
    </row>
    <row r="2031" spans="16:79" ht="12.75">
      <c r="P2031" s="11"/>
      <c r="AG2031" s="98"/>
      <c r="AN2031" s="43"/>
      <c r="BT2031" s="43"/>
      <c r="BU2031" s="43"/>
      <c r="BV2031" s="43"/>
      <c r="BW2031" s="43"/>
      <c r="BX2031" s="43"/>
      <c r="BY2031" s="43"/>
      <c r="BZ2031" s="43"/>
      <c r="CA2031" s="43"/>
    </row>
    <row r="2032" spans="16:79" ht="12.75">
      <c r="P2032" s="11"/>
      <c r="AG2032" s="98"/>
      <c r="AN2032" s="43"/>
      <c r="BT2032" s="43"/>
      <c r="BU2032" s="43"/>
      <c r="BV2032" s="43"/>
      <c r="BW2032" s="43"/>
      <c r="BX2032" s="43"/>
      <c r="BY2032" s="43"/>
      <c r="BZ2032" s="43"/>
      <c r="CA2032" s="43"/>
    </row>
    <row r="2033" spans="16:79" ht="12.75">
      <c r="P2033" s="11"/>
      <c r="AG2033" s="98"/>
      <c r="AN2033" s="43"/>
      <c r="BT2033" s="43"/>
      <c r="BU2033" s="43"/>
      <c r="BV2033" s="43"/>
      <c r="BW2033" s="43"/>
      <c r="BX2033" s="43"/>
      <c r="BY2033" s="43"/>
      <c r="BZ2033" s="43"/>
      <c r="CA2033" s="43"/>
    </row>
    <row r="2034" spans="16:79" ht="12.75">
      <c r="P2034" s="11"/>
      <c r="AG2034" s="98"/>
      <c r="AN2034" s="43"/>
      <c r="BT2034" s="43"/>
      <c r="BU2034" s="43"/>
      <c r="BV2034" s="43"/>
      <c r="BW2034" s="43"/>
      <c r="BX2034" s="43"/>
      <c r="BY2034" s="43"/>
      <c r="BZ2034" s="43"/>
      <c r="CA2034" s="43"/>
    </row>
    <row r="2035" spans="16:79" ht="12.75">
      <c r="P2035" s="11"/>
      <c r="AG2035" s="98"/>
      <c r="AN2035" s="43"/>
      <c r="BT2035" s="43"/>
      <c r="BU2035" s="43"/>
      <c r="BV2035" s="43"/>
      <c r="BW2035" s="43"/>
      <c r="BX2035" s="43"/>
      <c r="BY2035" s="43"/>
      <c r="BZ2035" s="43"/>
      <c r="CA2035" s="43"/>
    </row>
    <row r="2036" spans="16:79" ht="12.75">
      <c r="P2036" s="11"/>
      <c r="AG2036" s="98"/>
      <c r="AN2036" s="43"/>
      <c r="BT2036" s="43"/>
      <c r="BU2036" s="43"/>
      <c r="BV2036" s="43"/>
      <c r="BW2036" s="43"/>
      <c r="BX2036" s="43"/>
      <c r="BY2036" s="43"/>
      <c r="BZ2036" s="43"/>
      <c r="CA2036" s="43"/>
    </row>
    <row r="2037" spans="16:79" ht="12.75">
      <c r="P2037" s="11"/>
      <c r="AG2037" s="98"/>
      <c r="AN2037" s="43"/>
      <c r="BT2037" s="43"/>
      <c r="BU2037" s="43"/>
      <c r="BV2037" s="43"/>
      <c r="BW2037" s="43"/>
      <c r="BX2037" s="43"/>
      <c r="BY2037" s="43"/>
      <c r="BZ2037" s="43"/>
      <c r="CA2037" s="43"/>
    </row>
    <row r="2038" spans="16:79" ht="12.75">
      <c r="P2038" s="11"/>
      <c r="AG2038" s="98"/>
      <c r="AN2038" s="43"/>
      <c r="BT2038" s="43"/>
      <c r="BU2038" s="43"/>
      <c r="BV2038" s="43"/>
      <c r="BW2038" s="43"/>
      <c r="BX2038" s="43"/>
      <c r="BY2038" s="43"/>
      <c r="BZ2038" s="43"/>
      <c r="CA2038" s="43"/>
    </row>
    <row r="2039" spans="16:79" ht="12.75">
      <c r="P2039" s="11"/>
      <c r="AG2039" s="98"/>
      <c r="AN2039" s="43"/>
      <c r="BT2039" s="43"/>
      <c r="BU2039" s="43"/>
      <c r="BV2039" s="43"/>
      <c r="BW2039" s="43"/>
      <c r="BX2039" s="43"/>
      <c r="BY2039" s="43"/>
      <c r="BZ2039" s="43"/>
      <c r="CA2039" s="43"/>
    </row>
    <row r="2040" spans="16:79" ht="12.75">
      <c r="P2040" s="11"/>
      <c r="AG2040" s="98"/>
      <c r="AN2040" s="43"/>
      <c r="BT2040" s="43"/>
      <c r="BU2040" s="43"/>
      <c r="BV2040" s="43"/>
      <c r="BW2040" s="43"/>
      <c r="BX2040" s="43"/>
      <c r="BY2040" s="43"/>
      <c r="BZ2040" s="43"/>
      <c r="CA2040" s="43"/>
    </row>
    <row r="2041" spans="16:79" ht="12.75">
      <c r="P2041" s="11"/>
      <c r="AG2041" s="98"/>
      <c r="AN2041" s="43"/>
      <c r="BT2041" s="43"/>
      <c r="BU2041" s="43"/>
      <c r="BV2041" s="43"/>
      <c r="BW2041" s="43"/>
      <c r="BX2041" s="43"/>
      <c r="BY2041" s="43"/>
      <c r="BZ2041" s="43"/>
      <c r="CA2041" s="43"/>
    </row>
    <row r="2042" spans="16:79" ht="12.75">
      <c r="P2042" s="11"/>
      <c r="AG2042" s="98"/>
      <c r="AN2042" s="43"/>
      <c r="BT2042" s="43"/>
      <c r="BU2042" s="43"/>
      <c r="BV2042" s="43"/>
      <c r="BW2042" s="43"/>
      <c r="BX2042" s="43"/>
      <c r="BY2042" s="43"/>
      <c r="BZ2042" s="43"/>
      <c r="CA2042" s="43"/>
    </row>
    <row r="2043" spans="16:79" ht="12.75">
      <c r="P2043" s="11"/>
      <c r="AG2043" s="98"/>
      <c r="AN2043" s="43"/>
      <c r="BT2043" s="43"/>
      <c r="BU2043" s="43"/>
      <c r="BV2043" s="43"/>
      <c r="BW2043" s="43"/>
      <c r="BX2043" s="43"/>
      <c r="BY2043" s="43"/>
      <c r="BZ2043" s="43"/>
      <c r="CA2043" s="43"/>
    </row>
    <row r="2044" spans="16:79" ht="12.75">
      <c r="P2044" s="11"/>
      <c r="AG2044" s="98"/>
      <c r="AN2044" s="43"/>
      <c r="BT2044" s="43"/>
      <c r="BU2044" s="43"/>
      <c r="BV2044" s="43"/>
      <c r="BW2044" s="43"/>
      <c r="BX2044" s="43"/>
      <c r="BY2044" s="43"/>
      <c r="BZ2044" s="43"/>
      <c r="CA2044" s="43"/>
    </row>
    <row r="2045" spans="16:79" ht="12.75">
      <c r="P2045" s="11"/>
      <c r="AG2045" s="98"/>
      <c r="AN2045" s="43"/>
      <c r="BT2045" s="43"/>
      <c r="BU2045" s="43"/>
      <c r="BV2045" s="43"/>
      <c r="BW2045" s="43"/>
      <c r="BX2045" s="43"/>
      <c r="BY2045" s="43"/>
      <c r="BZ2045" s="43"/>
      <c r="CA2045" s="43"/>
    </row>
    <row r="2046" spans="16:79" ht="12.75">
      <c r="P2046" s="11"/>
      <c r="AG2046" s="98"/>
      <c r="AN2046" s="43"/>
      <c r="BT2046" s="43"/>
      <c r="BU2046" s="43"/>
      <c r="BV2046" s="43"/>
      <c r="BW2046" s="43"/>
      <c r="BX2046" s="43"/>
      <c r="BY2046" s="43"/>
      <c r="BZ2046" s="43"/>
      <c r="CA2046" s="43"/>
    </row>
    <row r="2047" spans="16:79" ht="12.75">
      <c r="P2047" s="11"/>
      <c r="AG2047" s="98"/>
      <c r="AN2047" s="43"/>
      <c r="BT2047" s="43"/>
      <c r="BU2047" s="43"/>
      <c r="BV2047" s="43"/>
      <c r="BW2047" s="43"/>
      <c r="BX2047" s="43"/>
      <c r="BY2047" s="43"/>
      <c r="BZ2047" s="43"/>
      <c r="CA2047" s="43"/>
    </row>
    <row r="2048" spans="16:79" ht="12.75">
      <c r="P2048" s="11"/>
      <c r="AG2048" s="98"/>
      <c r="AN2048" s="43"/>
      <c r="BT2048" s="43"/>
      <c r="BU2048" s="43"/>
      <c r="BV2048" s="43"/>
      <c r="BW2048" s="43"/>
      <c r="BX2048" s="43"/>
      <c r="BY2048" s="43"/>
      <c r="BZ2048" s="43"/>
      <c r="CA2048" s="43"/>
    </row>
    <row r="2049" spans="16:79" ht="12.75">
      <c r="P2049" s="11"/>
      <c r="AG2049" s="98"/>
      <c r="AN2049" s="43"/>
      <c r="BT2049" s="43"/>
      <c r="BU2049" s="43"/>
      <c r="BV2049" s="43"/>
      <c r="BW2049" s="43"/>
      <c r="BX2049" s="43"/>
      <c r="BY2049" s="43"/>
      <c r="BZ2049" s="43"/>
      <c r="CA2049" s="43"/>
    </row>
    <row r="2050" spans="16:79" ht="12.75">
      <c r="P2050" s="11"/>
      <c r="AG2050" s="98"/>
      <c r="AN2050" s="43"/>
      <c r="BT2050" s="43"/>
      <c r="BU2050" s="43"/>
      <c r="BV2050" s="43"/>
      <c r="BW2050" s="43"/>
      <c r="BX2050" s="43"/>
      <c r="BY2050" s="43"/>
      <c r="BZ2050" s="43"/>
      <c r="CA2050" s="43"/>
    </row>
    <row r="2051" spans="16:79" ht="12.75">
      <c r="P2051" s="11"/>
      <c r="AG2051" s="98"/>
      <c r="AN2051" s="43"/>
      <c r="BT2051" s="43"/>
      <c r="BU2051" s="43"/>
      <c r="BV2051" s="43"/>
      <c r="BW2051" s="43"/>
      <c r="BX2051" s="43"/>
      <c r="BY2051" s="43"/>
      <c r="BZ2051" s="43"/>
      <c r="CA2051" s="43"/>
    </row>
    <row r="2052" spans="16:79" ht="12.75">
      <c r="P2052" s="11"/>
      <c r="AG2052" s="98"/>
      <c r="AN2052" s="43"/>
      <c r="BT2052" s="43"/>
      <c r="BU2052" s="43"/>
      <c r="BV2052" s="43"/>
      <c r="BW2052" s="43"/>
      <c r="BX2052" s="43"/>
      <c r="BY2052" s="43"/>
      <c r="BZ2052" s="43"/>
      <c r="CA2052" s="43"/>
    </row>
    <row r="2053" spans="16:79" ht="12.75">
      <c r="P2053" s="11"/>
      <c r="AG2053" s="98"/>
      <c r="AN2053" s="43"/>
      <c r="BT2053" s="43"/>
      <c r="BU2053" s="43"/>
      <c r="BV2053" s="43"/>
      <c r="BW2053" s="43"/>
      <c r="BX2053" s="43"/>
      <c r="BY2053" s="43"/>
      <c r="BZ2053" s="43"/>
      <c r="CA2053" s="43"/>
    </row>
    <row r="2054" spans="16:79" ht="12.75">
      <c r="P2054" s="11"/>
      <c r="AG2054" s="98"/>
      <c r="AN2054" s="43"/>
      <c r="BT2054" s="43"/>
      <c r="BU2054" s="43"/>
      <c r="BV2054" s="43"/>
      <c r="BW2054" s="43"/>
      <c r="BX2054" s="43"/>
      <c r="BY2054" s="43"/>
      <c r="BZ2054" s="43"/>
      <c r="CA2054" s="43"/>
    </row>
    <row r="2055" spans="16:79" ht="12.75">
      <c r="P2055" s="11"/>
      <c r="AG2055" s="98"/>
      <c r="AN2055" s="43"/>
      <c r="BT2055" s="43"/>
      <c r="BU2055" s="43"/>
      <c r="BV2055" s="43"/>
      <c r="BW2055" s="43"/>
      <c r="BX2055" s="43"/>
      <c r="BY2055" s="43"/>
      <c r="BZ2055" s="43"/>
      <c r="CA2055" s="43"/>
    </row>
    <row r="2056" spans="16:79" ht="12.75">
      <c r="P2056" s="11"/>
      <c r="AG2056" s="98"/>
      <c r="AN2056" s="43"/>
      <c r="BT2056" s="43"/>
      <c r="BU2056" s="43"/>
      <c r="BV2056" s="43"/>
      <c r="BW2056" s="43"/>
      <c r="BX2056" s="43"/>
      <c r="BY2056" s="43"/>
      <c r="BZ2056" s="43"/>
      <c r="CA2056" s="43"/>
    </row>
    <row r="2057" spans="16:79" ht="12.75">
      <c r="P2057" s="11"/>
      <c r="AG2057" s="98"/>
      <c r="AN2057" s="43"/>
      <c r="BT2057" s="43"/>
      <c r="BU2057" s="43"/>
      <c r="BV2057" s="43"/>
      <c r="BW2057" s="43"/>
      <c r="BX2057" s="43"/>
      <c r="BY2057" s="43"/>
      <c r="BZ2057" s="43"/>
      <c r="CA2057" s="43"/>
    </row>
    <row r="2058" spans="16:79" ht="12.75">
      <c r="P2058" s="11"/>
      <c r="AG2058" s="98"/>
      <c r="AN2058" s="43"/>
      <c r="BT2058" s="43"/>
      <c r="BU2058" s="43"/>
      <c r="BV2058" s="43"/>
      <c r="BW2058" s="43"/>
      <c r="BX2058" s="43"/>
      <c r="BY2058" s="43"/>
      <c r="BZ2058" s="43"/>
      <c r="CA2058" s="43"/>
    </row>
    <row r="2059" spans="16:79" ht="12.75">
      <c r="P2059" s="11"/>
      <c r="AG2059" s="98"/>
      <c r="AN2059" s="43"/>
      <c r="BT2059" s="43"/>
      <c r="BU2059" s="43"/>
      <c r="BV2059" s="43"/>
      <c r="BW2059" s="43"/>
      <c r="BX2059" s="43"/>
      <c r="BY2059" s="43"/>
      <c r="BZ2059" s="43"/>
      <c r="CA2059" s="43"/>
    </row>
    <row r="2060" spans="16:79" ht="12.75">
      <c r="P2060" s="11"/>
      <c r="AG2060" s="98"/>
      <c r="AN2060" s="43"/>
      <c r="BT2060" s="43"/>
      <c r="BU2060" s="43"/>
      <c r="BV2060" s="43"/>
      <c r="BW2060" s="43"/>
      <c r="BX2060" s="43"/>
      <c r="BY2060" s="43"/>
      <c r="BZ2060" s="43"/>
      <c r="CA2060" s="43"/>
    </row>
    <row r="2061" spans="16:79" ht="12.75">
      <c r="P2061" s="11"/>
      <c r="AG2061" s="98"/>
      <c r="AN2061" s="43"/>
      <c r="BT2061" s="43"/>
      <c r="BU2061" s="43"/>
      <c r="BV2061" s="43"/>
      <c r="BW2061" s="43"/>
      <c r="BX2061" s="43"/>
      <c r="BY2061" s="43"/>
      <c r="BZ2061" s="43"/>
      <c r="CA2061" s="43"/>
    </row>
    <row r="2062" spans="16:79" ht="12.75">
      <c r="P2062" s="11"/>
      <c r="AG2062" s="98"/>
      <c r="AN2062" s="43"/>
      <c r="BT2062" s="43"/>
      <c r="BU2062" s="43"/>
      <c r="BV2062" s="43"/>
      <c r="BW2062" s="43"/>
      <c r="BX2062" s="43"/>
      <c r="BY2062" s="43"/>
      <c r="BZ2062" s="43"/>
      <c r="CA2062" s="43"/>
    </row>
    <row r="2063" spans="16:79" ht="12.75">
      <c r="P2063" s="11"/>
      <c r="AG2063" s="98"/>
      <c r="AN2063" s="43"/>
      <c r="BT2063" s="43"/>
      <c r="BU2063" s="43"/>
      <c r="BV2063" s="43"/>
      <c r="BW2063" s="43"/>
      <c r="BX2063" s="43"/>
      <c r="BY2063" s="43"/>
      <c r="BZ2063" s="43"/>
      <c r="CA2063" s="43"/>
    </row>
    <row r="2064" spans="16:79" ht="12.75">
      <c r="P2064" s="11"/>
      <c r="AG2064" s="98"/>
      <c r="AN2064" s="43"/>
      <c r="BT2064" s="43"/>
      <c r="BU2064" s="43"/>
      <c r="BV2064" s="43"/>
      <c r="BW2064" s="43"/>
      <c r="BX2064" s="43"/>
      <c r="BY2064" s="43"/>
      <c r="BZ2064" s="43"/>
      <c r="CA2064" s="43"/>
    </row>
    <row r="2065" spans="16:79" ht="12.75">
      <c r="P2065" s="11"/>
      <c r="AG2065" s="98"/>
      <c r="AN2065" s="43"/>
      <c r="BT2065" s="43"/>
      <c r="BU2065" s="43"/>
      <c r="BV2065" s="43"/>
      <c r="BW2065" s="43"/>
      <c r="BX2065" s="43"/>
      <c r="BY2065" s="43"/>
      <c r="BZ2065" s="43"/>
      <c r="CA2065" s="43"/>
    </row>
    <row r="2066" spans="16:79" ht="12.75">
      <c r="P2066" s="11"/>
      <c r="AG2066" s="98"/>
      <c r="AN2066" s="43"/>
      <c r="BT2066" s="43"/>
      <c r="BU2066" s="43"/>
      <c r="BV2066" s="43"/>
      <c r="BW2066" s="43"/>
      <c r="BX2066" s="43"/>
      <c r="BY2066" s="43"/>
      <c r="BZ2066" s="43"/>
      <c r="CA2066" s="43"/>
    </row>
    <row r="2067" spans="16:79" ht="12.75">
      <c r="P2067" s="11"/>
      <c r="AG2067" s="98"/>
      <c r="AN2067" s="43"/>
      <c r="BT2067" s="43"/>
      <c r="BU2067" s="43"/>
      <c r="BV2067" s="43"/>
      <c r="BW2067" s="43"/>
      <c r="BX2067" s="43"/>
      <c r="BY2067" s="43"/>
      <c r="BZ2067" s="43"/>
      <c r="CA2067" s="43"/>
    </row>
    <row r="2068" spans="16:79" ht="12.75">
      <c r="P2068" s="11"/>
      <c r="AG2068" s="98"/>
      <c r="AN2068" s="43"/>
      <c r="BT2068" s="43"/>
      <c r="BU2068" s="43"/>
      <c r="BV2068" s="43"/>
      <c r="BW2068" s="43"/>
      <c r="BX2068" s="43"/>
      <c r="BY2068" s="43"/>
      <c r="BZ2068" s="43"/>
      <c r="CA2068" s="43"/>
    </row>
    <row r="2069" spans="16:79" ht="12.75">
      <c r="P2069" s="11"/>
      <c r="AG2069" s="98"/>
      <c r="AN2069" s="43"/>
      <c r="BT2069" s="43"/>
      <c r="BU2069" s="43"/>
      <c r="BV2069" s="43"/>
      <c r="BW2069" s="43"/>
      <c r="BX2069" s="43"/>
      <c r="BY2069" s="43"/>
      <c r="BZ2069" s="43"/>
      <c r="CA2069" s="43"/>
    </row>
    <row r="2070" spans="16:79" ht="12.75">
      <c r="P2070" s="11"/>
      <c r="AG2070" s="98"/>
      <c r="AN2070" s="43"/>
      <c r="BT2070" s="43"/>
      <c r="BU2070" s="43"/>
      <c r="BV2070" s="43"/>
      <c r="BW2070" s="43"/>
      <c r="BX2070" s="43"/>
      <c r="BY2070" s="43"/>
      <c r="BZ2070" s="43"/>
      <c r="CA2070" s="43"/>
    </row>
    <row r="2071" spans="16:79" ht="12.75">
      <c r="P2071" s="11"/>
      <c r="AG2071" s="98"/>
      <c r="AN2071" s="43"/>
      <c r="BT2071" s="43"/>
      <c r="BU2071" s="43"/>
      <c r="BV2071" s="43"/>
      <c r="BW2071" s="43"/>
      <c r="BX2071" s="43"/>
      <c r="BY2071" s="43"/>
      <c r="BZ2071" s="43"/>
      <c r="CA2071" s="43"/>
    </row>
    <row r="2072" spans="16:79" ht="12.75">
      <c r="P2072" s="11"/>
      <c r="AG2072" s="98"/>
      <c r="AN2072" s="43"/>
      <c r="BT2072" s="43"/>
      <c r="BU2072" s="43"/>
      <c r="BV2072" s="43"/>
      <c r="BW2072" s="43"/>
      <c r="BX2072" s="43"/>
      <c r="BY2072" s="43"/>
      <c r="BZ2072" s="43"/>
      <c r="CA2072" s="43"/>
    </row>
    <row r="2073" spans="16:79" ht="12.75">
      <c r="P2073" s="11"/>
      <c r="AG2073" s="98"/>
      <c r="AN2073" s="43"/>
      <c r="BT2073" s="43"/>
      <c r="BU2073" s="43"/>
      <c r="BV2073" s="43"/>
      <c r="BW2073" s="43"/>
      <c r="BX2073" s="43"/>
      <c r="BY2073" s="43"/>
      <c r="BZ2073" s="43"/>
      <c r="CA2073" s="43"/>
    </row>
    <row r="2074" spans="16:79" ht="12.75">
      <c r="P2074" s="11"/>
      <c r="AG2074" s="98"/>
      <c r="AN2074" s="43"/>
      <c r="BT2074" s="43"/>
      <c r="BU2074" s="43"/>
      <c r="BV2074" s="43"/>
      <c r="BW2074" s="43"/>
      <c r="BX2074" s="43"/>
      <c r="BY2074" s="43"/>
      <c r="BZ2074" s="43"/>
      <c r="CA2074" s="43"/>
    </row>
    <row r="2075" spans="16:79" ht="12.75">
      <c r="P2075" s="11"/>
      <c r="AG2075" s="98"/>
      <c r="AN2075" s="43"/>
      <c r="BT2075" s="43"/>
      <c r="BU2075" s="43"/>
      <c r="BV2075" s="43"/>
      <c r="BW2075" s="43"/>
      <c r="BX2075" s="43"/>
      <c r="BY2075" s="43"/>
      <c r="BZ2075" s="43"/>
      <c r="CA2075" s="43"/>
    </row>
    <row r="2076" spans="16:79" ht="12.75">
      <c r="P2076" s="11"/>
      <c r="AG2076" s="98"/>
      <c r="AN2076" s="43"/>
      <c r="BT2076" s="43"/>
      <c r="BU2076" s="43"/>
      <c r="BV2076" s="43"/>
      <c r="BW2076" s="43"/>
      <c r="BX2076" s="43"/>
      <c r="BY2076" s="43"/>
      <c r="BZ2076" s="43"/>
      <c r="CA2076" s="43"/>
    </row>
    <row r="2077" spans="16:79" ht="12.75">
      <c r="P2077" s="11"/>
      <c r="AG2077" s="98"/>
      <c r="AN2077" s="43"/>
      <c r="BT2077" s="43"/>
      <c r="BU2077" s="43"/>
      <c r="BV2077" s="43"/>
      <c r="BW2077" s="43"/>
      <c r="BX2077" s="43"/>
      <c r="BY2077" s="43"/>
      <c r="BZ2077" s="43"/>
      <c r="CA2077" s="43"/>
    </row>
    <row r="2078" spans="16:79" ht="12.75">
      <c r="P2078" s="11"/>
      <c r="AG2078" s="98"/>
      <c r="AN2078" s="43"/>
      <c r="BT2078" s="43"/>
      <c r="BU2078" s="43"/>
      <c r="BV2078" s="43"/>
      <c r="BW2078" s="43"/>
      <c r="BX2078" s="43"/>
      <c r="BY2078" s="43"/>
      <c r="BZ2078" s="43"/>
      <c r="CA2078" s="43"/>
    </row>
    <row r="2079" spans="16:79" ht="12.75">
      <c r="P2079" s="11"/>
      <c r="AG2079" s="98"/>
      <c r="AN2079" s="43"/>
      <c r="BT2079" s="43"/>
      <c r="BU2079" s="43"/>
      <c r="BV2079" s="43"/>
      <c r="BW2079" s="43"/>
      <c r="BX2079" s="43"/>
      <c r="BY2079" s="43"/>
      <c r="BZ2079" s="43"/>
      <c r="CA2079" s="43"/>
    </row>
    <row r="2080" spans="16:79" ht="12.75">
      <c r="P2080" s="11"/>
      <c r="AG2080" s="98"/>
      <c r="AN2080" s="43"/>
      <c r="BT2080" s="43"/>
      <c r="BU2080" s="43"/>
      <c r="BV2080" s="43"/>
      <c r="BW2080" s="43"/>
      <c r="BX2080" s="43"/>
      <c r="BY2080" s="43"/>
      <c r="BZ2080" s="43"/>
      <c r="CA2080" s="43"/>
    </row>
    <row r="2081" spans="16:79" ht="12.75">
      <c r="P2081" s="11"/>
      <c r="AG2081" s="98"/>
      <c r="AN2081" s="43"/>
      <c r="BT2081" s="43"/>
      <c r="BU2081" s="43"/>
      <c r="BV2081" s="43"/>
      <c r="BW2081" s="43"/>
      <c r="BX2081" s="43"/>
      <c r="BY2081" s="43"/>
      <c r="BZ2081" s="43"/>
      <c r="CA2081" s="43"/>
    </row>
    <row r="2082" spans="16:79" ht="12.75">
      <c r="P2082" s="11"/>
      <c r="AG2082" s="98"/>
      <c r="AN2082" s="43"/>
      <c r="BT2082" s="43"/>
      <c r="BU2082" s="43"/>
      <c r="BV2082" s="43"/>
      <c r="BW2082" s="43"/>
      <c r="BX2082" s="43"/>
      <c r="BY2082" s="43"/>
      <c r="BZ2082" s="43"/>
      <c r="CA2082" s="43"/>
    </row>
    <row r="2083" spans="16:79" ht="12.75">
      <c r="P2083" s="11"/>
      <c r="AG2083" s="98"/>
      <c r="AN2083" s="43"/>
      <c r="BT2083" s="43"/>
      <c r="BU2083" s="43"/>
      <c r="BV2083" s="43"/>
      <c r="BW2083" s="43"/>
      <c r="BX2083" s="43"/>
      <c r="BY2083" s="43"/>
      <c r="BZ2083" s="43"/>
      <c r="CA2083" s="43"/>
    </row>
    <row r="2084" spans="16:79" ht="12.75">
      <c r="P2084" s="11"/>
      <c r="AG2084" s="98"/>
      <c r="AN2084" s="43"/>
      <c r="BT2084" s="43"/>
      <c r="BU2084" s="43"/>
      <c r="BV2084" s="43"/>
      <c r="BW2084" s="43"/>
      <c r="BX2084" s="43"/>
      <c r="BY2084" s="43"/>
      <c r="BZ2084" s="43"/>
      <c r="CA2084" s="43"/>
    </row>
    <row r="2085" spans="16:79" ht="12.75">
      <c r="P2085" s="11"/>
      <c r="AG2085" s="98"/>
      <c r="AN2085" s="43"/>
      <c r="BT2085" s="43"/>
      <c r="BU2085" s="43"/>
      <c r="BV2085" s="43"/>
      <c r="BW2085" s="43"/>
      <c r="BX2085" s="43"/>
      <c r="BY2085" s="43"/>
      <c r="BZ2085" s="43"/>
      <c r="CA2085" s="43"/>
    </row>
    <row r="2086" spans="16:79" ht="12.75">
      <c r="P2086" s="11"/>
      <c r="AG2086" s="98"/>
      <c r="AN2086" s="43"/>
      <c r="BT2086" s="43"/>
      <c r="BU2086" s="43"/>
      <c r="BV2086" s="43"/>
      <c r="BW2086" s="43"/>
      <c r="BX2086" s="43"/>
      <c r="BY2086" s="43"/>
      <c r="BZ2086" s="43"/>
      <c r="CA2086" s="43"/>
    </row>
    <row r="2087" spans="16:79" ht="12.75">
      <c r="P2087" s="11"/>
      <c r="AG2087" s="98"/>
      <c r="AN2087" s="43"/>
      <c r="BT2087" s="43"/>
      <c r="BU2087" s="43"/>
      <c r="BV2087" s="43"/>
      <c r="BW2087" s="43"/>
      <c r="BX2087" s="43"/>
      <c r="BY2087" s="43"/>
      <c r="BZ2087" s="43"/>
      <c r="CA2087" s="43"/>
    </row>
    <row r="2088" spans="16:79" ht="12.75">
      <c r="P2088" s="11"/>
      <c r="AG2088" s="98"/>
      <c r="AN2088" s="43"/>
      <c r="BT2088" s="43"/>
      <c r="BU2088" s="43"/>
      <c r="BV2088" s="43"/>
      <c r="BW2088" s="43"/>
      <c r="BX2088" s="43"/>
      <c r="BY2088" s="43"/>
      <c r="BZ2088" s="43"/>
      <c r="CA2088" s="43"/>
    </row>
    <row r="2089" spans="16:79" ht="12.75">
      <c r="P2089" s="11"/>
      <c r="AG2089" s="98"/>
      <c r="AN2089" s="43"/>
      <c r="BT2089" s="43"/>
      <c r="BU2089" s="43"/>
      <c r="BV2089" s="43"/>
      <c r="BW2089" s="43"/>
      <c r="BX2089" s="43"/>
      <c r="BY2089" s="43"/>
      <c r="BZ2089" s="43"/>
      <c r="CA2089" s="43"/>
    </row>
    <row r="2090" spans="16:79" ht="12.75">
      <c r="P2090" s="11"/>
      <c r="AG2090" s="98"/>
      <c r="AN2090" s="43"/>
      <c r="BT2090" s="43"/>
      <c r="BU2090" s="43"/>
      <c r="BV2090" s="43"/>
      <c r="BW2090" s="43"/>
      <c r="BX2090" s="43"/>
      <c r="BY2090" s="43"/>
      <c r="BZ2090" s="43"/>
      <c r="CA2090" s="43"/>
    </row>
    <row r="2091" spans="16:79" ht="12.75">
      <c r="P2091" s="11"/>
      <c r="AG2091" s="98"/>
      <c r="AN2091" s="43"/>
      <c r="BT2091" s="43"/>
      <c r="BU2091" s="43"/>
      <c r="BV2091" s="43"/>
      <c r="BW2091" s="43"/>
      <c r="BX2091" s="43"/>
      <c r="BY2091" s="43"/>
      <c r="BZ2091" s="43"/>
      <c r="CA2091" s="43"/>
    </row>
    <row r="2092" spans="16:40" ht="12.75">
      <c r="P2092" s="11"/>
      <c r="AG2092" s="98"/>
      <c r="AN2092" s="43"/>
    </row>
    <row r="2093" spans="16:40" ht="12.75">
      <c r="P2093" s="11"/>
      <c r="AG2093" s="98"/>
      <c r="AN2093" s="43"/>
    </row>
    <row r="2094" spans="16:40" ht="12.75">
      <c r="P2094" s="11"/>
      <c r="AG2094" s="98"/>
      <c r="AN2094" s="43"/>
    </row>
    <row r="2095" spans="16:40" ht="12.75">
      <c r="P2095" s="11"/>
      <c r="AG2095" s="98"/>
      <c r="AN2095" s="43"/>
    </row>
    <row r="2096" spans="16:40" ht="12.75">
      <c r="P2096" s="11"/>
      <c r="AG2096" s="98"/>
      <c r="AN2096" s="43"/>
    </row>
    <row r="2097" spans="16:40" ht="12.75">
      <c r="P2097" s="11"/>
      <c r="AG2097" s="98"/>
      <c r="AN2097" s="43"/>
    </row>
    <row r="2098" spans="16:40" ht="12.75">
      <c r="P2098" s="11"/>
      <c r="AG2098" s="98"/>
      <c r="AN2098" s="43"/>
    </row>
    <row r="2099" spans="16:40" ht="12.75">
      <c r="P2099" s="11"/>
      <c r="AG2099" s="98"/>
      <c r="AN2099" s="43"/>
    </row>
    <row r="2100" spans="16:40" ht="12.75">
      <c r="P2100" s="11"/>
      <c r="AG2100" s="98"/>
      <c r="AN2100" s="43"/>
    </row>
    <row r="2101" spans="16:40" ht="12.75">
      <c r="P2101" s="11"/>
      <c r="AG2101" s="98"/>
      <c r="AN2101" s="43"/>
    </row>
    <row r="2102" spans="16:40" ht="12.75">
      <c r="P2102" s="11"/>
      <c r="AG2102" s="98"/>
      <c r="AN2102" s="43"/>
    </row>
    <row r="2103" spans="16:40" ht="12.75">
      <c r="P2103" s="11"/>
      <c r="AG2103" s="98"/>
      <c r="AN2103" s="43"/>
    </row>
    <row r="2104" spans="16:40" ht="12.75">
      <c r="P2104" s="11"/>
      <c r="AG2104" s="98"/>
      <c r="AN2104" s="43"/>
    </row>
    <row r="2105" spans="16:40" ht="12.75">
      <c r="P2105" s="11"/>
      <c r="AG2105" s="98"/>
      <c r="AN2105" s="43"/>
    </row>
    <row r="2106" spans="16:40" ht="12.75">
      <c r="P2106" s="11"/>
      <c r="AG2106" s="98"/>
      <c r="AN2106" s="43"/>
    </row>
    <row r="2107" spans="16:40" ht="12.75">
      <c r="P2107" s="11"/>
      <c r="AG2107" s="98"/>
      <c r="AN2107" s="43"/>
    </row>
    <row r="2108" spans="16:40" ht="12.75">
      <c r="P2108" s="11"/>
      <c r="AG2108" s="98"/>
      <c r="AN2108" s="43"/>
    </row>
    <row r="2109" spans="16:40" ht="12.75">
      <c r="P2109" s="11"/>
      <c r="AG2109" s="98"/>
      <c r="AN2109" s="43"/>
    </row>
    <row r="2110" spans="16:40" ht="12.75">
      <c r="P2110" s="11"/>
      <c r="AG2110" s="98"/>
      <c r="AN2110" s="43"/>
    </row>
    <row r="2111" spans="16:40" ht="12.75">
      <c r="P2111" s="11"/>
      <c r="AG2111" s="98"/>
      <c r="AN2111" s="43"/>
    </row>
    <row r="2112" spans="16:40" ht="12.75">
      <c r="P2112" s="11"/>
      <c r="AG2112" s="98"/>
      <c r="AN2112" s="43"/>
    </row>
    <row r="2113" spans="16:40" ht="12.75">
      <c r="P2113" s="11"/>
      <c r="AG2113" s="98"/>
      <c r="AN2113" s="43"/>
    </row>
    <row r="2114" spans="16:40" ht="12.75">
      <c r="P2114" s="11"/>
      <c r="AG2114" s="98"/>
      <c r="AN2114" s="43"/>
    </row>
    <row r="2115" spans="16:40" ht="12.75">
      <c r="P2115" s="11"/>
      <c r="AG2115" s="98"/>
      <c r="AN2115" s="43"/>
    </row>
    <row r="2116" spans="16:40" ht="12.75">
      <c r="P2116" s="11"/>
      <c r="AG2116" s="98"/>
      <c r="AN2116" s="43"/>
    </row>
    <row r="2117" spans="16:40" ht="12.75">
      <c r="P2117" s="11"/>
      <c r="AG2117" s="98"/>
      <c r="AN2117" s="43"/>
    </row>
    <row r="2118" spans="16:40" ht="12.75">
      <c r="P2118" s="11"/>
      <c r="AG2118" s="98"/>
      <c r="AN2118" s="43"/>
    </row>
    <row r="2119" spans="16:40" ht="12.75">
      <c r="P2119" s="11"/>
      <c r="AG2119" s="98"/>
      <c r="AN2119" s="43"/>
    </row>
    <row r="2120" spans="16:40" ht="12.75">
      <c r="P2120" s="11"/>
      <c r="AG2120" s="98"/>
      <c r="AN2120" s="43"/>
    </row>
    <row r="2121" spans="16:40" ht="12.75">
      <c r="P2121" s="11"/>
      <c r="AG2121" s="98"/>
      <c r="AN2121" s="43"/>
    </row>
    <row r="2122" spans="16:40" ht="12.75">
      <c r="P2122" s="11"/>
      <c r="AG2122" s="98"/>
      <c r="AN2122" s="43"/>
    </row>
    <row r="2123" spans="16:40" ht="12.75">
      <c r="P2123" s="11"/>
      <c r="AG2123" s="98"/>
      <c r="AN2123" s="43"/>
    </row>
    <row r="2124" spans="16:40" ht="12.75">
      <c r="P2124" s="11"/>
      <c r="AG2124" s="98"/>
      <c r="AN2124" s="43"/>
    </row>
    <row r="2125" spans="16:40" ht="12.75">
      <c r="P2125" s="11"/>
      <c r="AG2125" s="98"/>
      <c r="AN2125" s="43"/>
    </row>
    <row r="2126" spans="16:40" ht="12.75">
      <c r="P2126" s="11"/>
      <c r="AG2126" s="98"/>
      <c r="AN2126" s="43"/>
    </row>
    <row r="2127" spans="16:40" ht="12.75">
      <c r="P2127" s="11"/>
      <c r="AG2127" s="98"/>
      <c r="AN2127" s="43"/>
    </row>
    <row r="2128" spans="16:40" ht="12.75">
      <c r="P2128" s="11"/>
      <c r="AG2128" s="98"/>
      <c r="AN2128" s="43"/>
    </row>
    <row r="2129" spans="16:40" ht="12.75">
      <c r="P2129" s="11"/>
      <c r="AG2129" s="98"/>
      <c r="AN2129" s="43"/>
    </row>
    <row r="2130" spans="16:40" ht="12.75">
      <c r="P2130" s="11"/>
      <c r="AG2130" s="98"/>
      <c r="AN2130" s="43"/>
    </row>
    <row r="2131" spans="16:40" ht="12.75">
      <c r="P2131" s="11"/>
      <c r="AG2131" s="98"/>
      <c r="AN2131" s="43"/>
    </row>
    <row r="2132" spans="16:40" ht="12.75">
      <c r="P2132" s="11"/>
      <c r="AG2132" s="98"/>
      <c r="AN2132" s="43"/>
    </row>
    <row r="2133" spans="16:40" ht="12.75">
      <c r="P2133" s="11"/>
      <c r="AG2133" s="98"/>
      <c r="AN2133" s="43"/>
    </row>
    <row r="2134" spans="16:40" ht="12.75">
      <c r="P2134" s="11"/>
      <c r="AG2134" s="98"/>
      <c r="AN2134" s="43"/>
    </row>
    <row r="2135" spans="16:40" ht="12.75">
      <c r="P2135" s="11"/>
      <c r="AG2135" s="98"/>
      <c r="AN2135" s="43"/>
    </row>
    <row r="2136" spans="16:40" ht="12.75">
      <c r="P2136" s="11"/>
      <c r="AG2136" s="98"/>
      <c r="AN2136" s="43"/>
    </row>
    <row r="2137" spans="16:40" ht="12.75">
      <c r="P2137" s="11"/>
      <c r="AG2137" s="98"/>
      <c r="AN2137" s="43"/>
    </row>
    <row r="2138" spans="16:40" ht="12.75">
      <c r="P2138" s="11"/>
      <c r="AG2138" s="98"/>
      <c r="AN2138" s="43"/>
    </row>
    <row r="2139" spans="16:40" ht="12.75">
      <c r="P2139" s="11"/>
      <c r="AG2139" s="98"/>
      <c r="AN2139" s="43"/>
    </row>
    <row r="2140" spans="16:40" ht="12.75">
      <c r="P2140" s="11"/>
      <c r="AG2140" s="98"/>
      <c r="AN2140" s="43"/>
    </row>
    <row r="2141" spans="16:40" ht="12.75">
      <c r="P2141" s="11"/>
      <c r="AG2141" s="98"/>
      <c r="AN2141" s="43"/>
    </row>
    <row r="2142" spans="16:40" ht="12.75">
      <c r="P2142" s="11"/>
      <c r="AG2142" s="98"/>
      <c r="AN2142" s="43"/>
    </row>
    <row r="2143" spans="16:40" ht="12.75">
      <c r="P2143" s="11"/>
      <c r="AG2143" s="98"/>
      <c r="AN2143" s="43"/>
    </row>
    <row r="2144" spans="16:40" ht="12.75">
      <c r="P2144" s="11"/>
      <c r="AG2144" s="98"/>
      <c r="AN2144" s="43"/>
    </row>
    <row r="2145" spans="16:40" ht="12.75">
      <c r="P2145" s="11"/>
      <c r="AG2145" s="98"/>
      <c r="AN2145" s="43"/>
    </row>
    <row r="2146" spans="16:40" ht="12.75">
      <c r="P2146" s="11"/>
      <c r="AG2146" s="98"/>
      <c r="AN2146" s="43"/>
    </row>
    <row r="2147" spans="16:40" ht="12.75">
      <c r="P2147" s="11"/>
      <c r="AG2147" s="98"/>
      <c r="AN2147" s="43"/>
    </row>
    <row r="2148" spans="16:40" ht="12.75">
      <c r="P2148" s="11"/>
      <c r="AG2148" s="98"/>
      <c r="AN2148" s="43"/>
    </row>
    <row r="2149" spans="16:40" ht="12.75">
      <c r="P2149" s="11"/>
      <c r="AG2149" s="98"/>
      <c r="AN2149" s="43"/>
    </row>
    <row r="2150" spans="16:40" ht="12.75">
      <c r="P2150" s="11"/>
      <c r="AG2150" s="98"/>
      <c r="AN2150" s="43"/>
    </row>
    <row r="2151" spans="16:40" ht="12.75">
      <c r="P2151" s="11"/>
      <c r="AG2151" s="98"/>
      <c r="AN2151" s="43"/>
    </row>
    <row r="2152" spans="16:40" ht="12.75">
      <c r="P2152" s="11"/>
      <c r="AG2152" s="98"/>
      <c r="AN2152" s="43"/>
    </row>
    <row r="2153" spans="16:40" ht="12.75">
      <c r="P2153" s="11"/>
      <c r="AG2153" s="98"/>
      <c r="AN2153" s="43"/>
    </row>
    <row r="2154" spans="16:40" ht="12.75">
      <c r="P2154" s="11"/>
      <c r="AG2154" s="98"/>
      <c r="AN2154" s="43"/>
    </row>
    <row r="2155" spans="16:40" ht="12.75">
      <c r="P2155" s="11"/>
      <c r="AG2155" s="98"/>
      <c r="AN2155" s="43"/>
    </row>
    <row r="2156" spans="16:40" ht="12.75">
      <c r="P2156" s="11"/>
      <c r="AG2156" s="98"/>
      <c r="AN2156" s="43"/>
    </row>
    <row r="2157" spans="16:40" ht="12.75">
      <c r="P2157" s="11"/>
      <c r="AG2157" s="98"/>
      <c r="AN2157" s="43"/>
    </row>
    <row r="2158" spans="16:40" ht="12.75">
      <c r="P2158" s="11"/>
      <c r="AG2158" s="98"/>
      <c r="AN2158" s="43"/>
    </row>
    <row r="2159" spans="16:40" ht="12.75">
      <c r="P2159" s="11"/>
      <c r="AG2159" s="98"/>
      <c r="AN2159" s="43"/>
    </row>
    <row r="2160" spans="16:40" ht="12.75">
      <c r="P2160" s="11"/>
      <c r="AG2160" s="98"/>
      <c r="AN2160" s="43"/>
    </row>
    <row r="2161" spans="16:40" ht="12.75">
      <c r="P2161" s="11"/>
      <c r="AG2161" s="98"/>
      <c r="AN2161" s="43"/>
    </row>
    <row r="2162" spans="16:40" ht="12.75">
      <c r="P2162" s="11"/>
      <c r="AG2162" s="98"/>
      <c r="AN2162" s="43"/>
    </row>
    <row r="2163" spans="16:40" ht="12.75">
      <c r="P2163" s="11"/>
      <c r="AG2163" s="98"/>
      <c r="AN2163" s="43"/>
    </row>
    <row r="2164" spans="16:40" ht="12.75">
      <c r="P2164" s="11"/>
      <c r="AG2164" s="98"/>
      <c r="AN2164" s="43"/>
    </row>
    <row r="2165" spans="16:40" ht="12.75">
      <c r="P2165" s="11"/>
      <c r="AG2165" s="98"/>
      <c r="AN2165" s="43"/>
    </row>
    <row r="2166" spans="16:40" ht="12.75">
      <c r="P2166" s="11"/>
      <c r="AG2166" s="98"/>
      <c r="AN2166" s="43"/>
    </row>
    <row r="2167" spans="16:40" ht="12.75">
      <c r="P2167" s="11"/>
      <c r="AG2167" s="98"/>
      <c r="AN2167" s="43"/>
    </row>
    <row r="2168" spans="16:40" ht="12.75">
      <c r="P2168" s="11"/>
      <c r="AG2168" s="98"/>
      <c r="AN2168" s="43"/>
    </row>
    <row r="2169" spans="16:40" ht="12.75">
      <c r="P2169" s="11"/>
      <c r="AG2169" s="98"/>
      <c r="AN2169" s="43"/>
    </row>
    <row r="2170" spans="16:40" ht="12.75">
      <c r="P2170" s="11"/>
      <c r="AG2170" s="98"/>
      <c r="AN2170" s="43"/>
    </row>
    <row r="2171" spans="16:40" ht="12.75">
      <c r="P2171" s="11"/>
      <c r="AG2171" s="98"/>
      <c r="AN2171" s="43"/>
    </row>
    <row r="2172" spans="16:40" ht="12.75">
      <c r="P2172" s="11"/>
      <c r="AG2172" s="98"/>
      <c r="AN2172" s="43"/>
    </row>
    <row r="2173" spans="16:40" ht="12.75">
      <c r="P2173" s="11"/>
      <c r="AG2173" s="98"/>
      <c r="AN2173" s="43"/>
    </row>
    <row r="2174" spans="16:40" ht="12.75">
      <c r="P2174" s="11"/>
      <c r="AG2174" s="98"/>
      <c r="AN2174" s="43"/>
    </row>
    <row r="2175" spans="16:40" ht="12.75">
      <c r="P2175" s="11"/>
      <c r="AG2175" s="98"/>
      <c r="AN2175" s="43"/>
    </row>
    <row r="2176" spans="16:40" ht="12.75">
      <c r="P2176" s="11"/>
      <c r="AG2176" s="98"/>
      <c r="AN2176" s="43"/>
    </row>
    <row r="2177" spans="16:40" ht="12.75">
      <c r="P2177" s="11"/>
      <c r="AG2177" s="98"/>
      <c r="AN2177" s="43"/>
    </row>
    <row r="2178" spans="16:40" ht="12.75">
      <c r="P2178" s="11"/>
      <c r="AG2178" s="98"/>
      <c r="AN2178" s="43"/>
    </row>
    <row r="2179" spans="16:40" ht="12.75">
      <c r="P2179" s="11"/>
      <c r="AG2179" s="98"/>
      <c r="AN2179" s="43"/>
    </row>
    <row r="2180" spans="16:40" ht="12.75">
      <c r="P2180" s="11"/>
      <c r="AG2180" s="98"/>
      <c r="AN2180" s="43"/>
    </row>
    <row r="2181" spans="16:40" ht="12.75">
      <c r="P2181" s="11"/>
      <c r="AG2181" s="98"/>
      <c r="AN2181" s="43"/>
    </row>
    <row r="2182" spans="16:40" ht="12.75">
      <c r="P2182" s="11"/>
      <c r="AG2182" s="98"/>
      <c r="AN2182" s="43"/>
    </row>
    <row r="2183" spans="16:40" ht="12.75">
      <c r="P2183" s="11"/>
      <c r="AG2183" s="98"/>
      <c r="AN2183" s="43"/>
    </row>
    <row r="2184" spans="16:40" ht="12.75">
      <c r="P2184" s="11"/>
      <c r="AG2184" s="98"/>
      <c r="AN2184" s="43"/>
    </row>
    <row r="2185" spans="16:40" ht="12.75">
      <c r="P2185" s="11"/>
      <c r="AG2185" s="98"/>
      <c r="AN2185" s="43"/>
    </row>
    <row r="2186" spans="16:40" ht="12.75">
      <c r="P2186" s="11"/>
      <c r="AG2186" s="98"/>
      <c r="AN2186" s="43"/>
    </row>
    <row r="2187" spans="16:40" ht="12.75">
      <c r="P2187" s="11"/>
      <c r="AG2187" s="98"/>
      <c r="AN2187" s="43"/>
    </row>
    <row r="2188" spans="16:40" ht="12.75">
      <c r="P2188" s="11"/>
      <c r="AG2188" s="98"/>
      <c r="AN2188" s="43"/>
    </row>
    <row r="2189" spans="16:40" ht="12.75">
      <c r="P2189" s="11"/>
      <c r="AG2189" s="98"/>
      <c r="AN2189" s="43"/>
    </row>
    <row r="2190" spans="16:40" ht="12.75">
      <c r="P2190" s="11"/>
      <c r="AG2190" s="98"/>
      <c r="AN2190" s="43"/>
    </row>
    <row r="2191" spans="16:40" ht="12.75">
      <c r="P2191" s="11"/>
      <c r="AG2191" s="98"/>
      <c r="AN2191" s="43"/>
    </row>
    <row r="2192" spans="16:40" ht="12.75">
      <c r="P2192" s="11"/>
      <c r="AG2192" s="98"/>
      <c r="AN2192" s="43"/>
    </row>
    <row r="2193" spans="16:40" ht="12.75">
      <c r="P2193" s="11"/>
      <c r="AG2193" s="98"/>
      <c r="AN2193" s="43"/>
    </row>
    <row r="2194" spans="16:40" ht="12.75">
      <c r="P2194" s="11"/>
      <c r="AG2194" s="98"/>
      <c r="AN2194" s="43"/>
    </row>
    <row r="2195" spans="16:40" ht="12.75">
      <c r="P2195" s="11"/>
      <c r="AG2195" s="98"/>
      <c r="AN2195" s="43"/>
    </row>
    <row r="2196" spans="16:40" ht="12.75">
      <c r="P2196" s="11"/>
      <c r="AG2196" s="98"/>
      <c r="AN2196" s="43"/>
    </row>
    <row r="2197" spans="16:40" ht="12.75">
      <c r="P2197" s="11"/>
      <c r="AG2197" s="98"/>
      <c r="AN2197" s="43"/>
    </row>
    <row r="2198" spans="16:40" ht="12.75">
      <c r="P2198" s="11"/>
      <c r="AG2198" s="98"/>
      <c r="AN2198" s="43"/>
    </row>
    <row r="2199" spans="16:40" ht="12.75">
      <c r="P2199" s="11"/>
      <c r="AG2199" s="98"/>
      <c r="AN2199" s="43"/>
    </row>
    <row r="2200" spans="16:40" ht="12.75">
      <c r="P2200" s="11"/>
      <c r="AG2200" s="98"/>
      <c r="AN2200" s="43"/>
    </row>
    <row r="2201" spans="16:40" ht="12.75">
      <c r="P2201" s="11"/>
      <c r="AG2201" s="98"/>
      <c r="AN2201" s="43"/>
    </row>
    <row r="2202" spans="16:40" ht="12.75">
      <c r="P2202" s="11"/>
      <c r="AG2202" s="98"/>
      <c r="AN2202" s="43"/>
    </row>
    <row r="2203" spans="16:40" ht="12.75">
      <c r="P2203" s="11"/>
      <c r="AG2203" s="98"/>
      <c r="AN2203" s="43"/>
    </row>
    <row r="2204" spans="16:40" ht="12.75">
      <c r="P2204" s="11"/>
      <c r="AG2204" s="98"/>
      <c r="AN2204" s="43"/>
    </row>
    <row r="2205" spans="16:40" ht="12.75">
      <c r="P2205" s="11"/>
      <c r="AG2205" s="98"/>
      <c r="AN2205" s="43"/>
    </row>
    <row r="2206" spans="16:40" ht="12.75">
      <c r="P2206" s="11"/>
      <c r="AG2206" s="98"/>
      <c r="AN2206" s="43"/>
    </row>
    <row r="2207" spans="16:40" ht="12.75">
      <c r="P2207" s="11"/>
      <c r="AG2207" s="98"/>
      <c r="AN2207" s="43"/>
    </row>
    <row r="2208" spans="16:40" ht="12.75">
      <c r="P2208" s="11"/>
      <c r="AG2208" s="98"/>
      <c r="AN2208" s="43"/>
    </row>
    <row r="2209" spans="16:40" ht="12.75">
      <c r="P2209" s="11"/>
      <c r="AG2209" s="98"/>
      <c r="AN2209" s="43"/>
    </row>
    <row r="2210" spans="16:40" ht="12.75">
      <c r="P2210" s="11"/>
      <c r="AG2210" s="98"/>
      <c r="AN2210" s="43"/>
    </row>
    <row r="2211" spans="16:40" ht="12.75">
      <c r="P2211" s="11"/>
      <c r="AG2211" s="98"/>
      <c r="AN2211" s="43"/>
    </row>
    <row r="2212" spans="16:40" ht="12.75">
      <c r="P2212" s="11"/>
      <c r="AG2212" s="98"/>
      <c r="AN2212" s="43"/>
    </row>
    <row r="2213" spans="16:40" ht="12.75">
      <c r="P2213" s="11"/>
      <c r="AG2213" s="98"/>
      <c r="AN2213" s="43"/>
    </row>
    <row r="2214" spans="16:40" ht="12.75">
      <c r="P2214" s="11"/>
      <c r="AG2214" s="98"/>
      <c r="AN2214" s="43"/>
    </row>
    <row r="2215" spans="16:40" ht="12.75">
      <c r="P2215" s="11"/>
      <c r="AG2215" s="98"/>
      <c r="AN2215" s="43"/>
    </row>
    <row r="2216" spans="16:40" ht="12.75">
      <c r="P2216" s="11"/>
      <c r="AG2216" s="98"/>
      <c r="AN2216" s="43"/>
    </row>
    <row r="2217" spans="16:40" ht="12.75">
      <c r="P2217" s="11"/>
      <c r="AG2217" s="98"/>
      <c r="AN2217" s="43"/>
    </row>
    <row r="2218" spans="16:40" ht="12.75">
      <c r="P2218" s="11"/>
      <c r="AG2218" s="98"/>
      <c r="AN2218" s="43"/>
    </row>
    <row r="2219" spans="16:40" ht="12.75">
      <c r="P2219" s="11"/>
      <c r="AG2219" s="98"/>
      <c r="AN2219" s="43"/>
    </row>
    <row r="2220" spans="16:40" ht="12.75">
      <c r="P2220" s="11"/>
      <c r="AG2220" s="98"/>
      <c r="AN2220" s="43"/>
    </row>
    <row r="2221" spans="16:40" ht="12.75">
      <c r="P2221" s="11"/>
      <c r="AG2221" s="98"/>
      <c r="AN2221" s="43"/>
    </row>
    <row r="2222" spans="16:40" ht="12.75">
      <c r="P2222" s="11"/>
      <c r="AG2222" s="98"/>
      <c r="AN2222" s="43"/>
    </row>
    <row r="2223" spans="16:40" ht="12.75">
      <c r="P2223" s="11"/>
      <c r="AG2223" s="98"/>
      <c r="AN2223" s="43"/>
    </row>
    <row r="2224" spans="16:40" ht="12.75">
      <c r="P2224" s="11"/>
      <c r="AG2224" s="98"/>
      <c r="AN2224" s="43"/>
    </row>
    <row r="2225" spans="16:40" ht="12.75">
      <c r="P2225" s="11"/>
      <c r="AG2225" s="98"/>
      <c r="AN2225" s="43"/>
    </row>
    <row r="2226" spans="16:40" ht="12.75">
      <c r="P2226" s="11"/>
      <c r="AG2226" s="98"/>
      <c r="AN2226" s="43"/>
    </row>
    <row r="2227" spans="16:40" ht="12.75">
      <c r="P2227" s="11"/>
      <c r="AG2227" s="98"/>
      <c r="AN2227" s="43"/>
    </row>
    <row r="2228" spans="16:40" ht="12.75">
      <c r="P2228" s="11"/>
      <c r="AG2228" s="98"/>
      <c r="AN2228" s="43"/>
    </row>
    <row r="2229" spans="16:40" ht="12.75">
      <c r="P2229" s="11"/>
      <c r="AG2229" s="98"/>
      <c r="AN2229" s="43"/>
    </row>
    <row r="2230" spans="16:40" ht="12.75">
      <c r="P2230" s="11"/>
      <c r="AG2230" s="98"/>
      <c r="AN2230" s="43"/>
    </row>
    <row r="2231" spans="16:40" ht="12.75">
      <c r="P2231" s="11"/>
      <c r="AG2231" s="98"/>
      <c r="AN2231" s="43"/>
    </row>
    <row r="2232" spans="16:40" ht="12.75">
      <c r="P2232" s="11"/>
      <c r="AG2232" s="98"/>
      <c r="AN2232" s="43"/>
    </row>
    <row r="2233" spans="16:40" ht="12.75">
      <c r="P2233" s="11"/>
      <c r="AG2233" s="98"/>
      <c r="AN2233" s="43"/>
    </row>
    <row r="2234" spans="16:40" ht="12.75">
      <c r="P2234" s="11"/>
      <c r="AG2234" s="98"/>
      <c r="AN2234" s="43"/>
    </row>
    <row r="2235" spans="16:40" ht="12.75">
      <c r="P2235" s="11"/>
      <c r="AG2235" s="98"/>
      <c r="AN2235" s="43"/>
    </row>
    <row r="2236" spans="16:40" ht="12.75">
      <c r="P2236" s="11"/>
      <c r="AG2236" s="98"/>
      <c r="AN2236" s="43"/>
    </row>
    <row r="2237" spans="16:40" ht="12.75">
      <c r="P2237" s="11"/>
      <c r="AG2237" s="98"/>
      <c r="AN2237" s="43"/>
    </row>
    <row r="2238" spans="16:40" ht="12.75">
      <c r="P2238" s="11"/>
      <c r="AG2238" s="98"/>
      <c r="AN2238" s="43"/>
    </row>
    <row r="2239" spans="16:40" ht="12.75">
      <c r="P2239" s="11"/>
      <c r="AG2239" s="98"/>
      <c r="AN2239" s="43"/>
    </row>
    <row r="2240" spans="16:40" ht="12.75">
      <c r="P2240" s="11"/>
      <c r="AG2240" s="98"/>
      <c r="AN2240" s="43"/>
    </row>
    <row r="2241" spans="16:40" ht="12.75">
      <c r="P2241" s="11"/>
      <c r="AG2241" s="98"/>
      <c r="AN2241" s="43"/>
    </row>
    <row r="2242" spans="16:40" ht="12.75">
      <c r="P2242" s="11"/>
      <c r="AG2242" s="98"/>
      <c r="AN2242" s="43"/>
    </row>
    <row r="2243" spans="16:40" ht="12.75">
      <c r="P2243" s="11"/>
      <c r="AG2243" s="98"/>
      <c r="AN2243" s="43"/>
    </row>
    <row r="2244" spans="16:40" ht="12.75">
      <c r="P2244" s="11"/>
      <c r="AG2244" s="98"/>
      <c r="AN2244" s="43"/>
    </row>
    <row r="2245" spans="16:40" ht="12.75">
      <c r="P2245" s="11"/>
      <c r="AG2245" s="98"/>
      <c r="AN2245" s="43"/>
    </row>
    <row r="2246" spans="16:40" ht="12.75">
      <c r="P2246" s="11"/>
      <c r="AG2246" s="98"/>
      <c r="AN2246" s="43"/>
    </row>
    <row r="2247" spans="16:40" ht="12.75">
      <c r="P2247" s="11"/>
      <c r="AG2247" s="98"/>
      <c r="AN2247" s="43"/>
    </row>
    <row r="2248" spans="16:40" ht="12.75">
      <c r="P2248" s="11"/>
      <c r="AG2248" s="98"/>
      <c r="AN2248" s="43"/>
    </row>
    <row r="2249" spans="16:40" ht="12.75">
      <c r="P2249" s="11"/>
      <c r="AG2249" s="98"/>
      <c r="AN2249" s="43"/>
    </row>
    <row r="2250" spans="16:40" ht="12.75">
      <c r="P2250" s="11"/>
      <c r="AG2250" s="98"/>
      <c r="AN2250" s="43"/>
    </row>
    <row r="2251" spans="16:40" ht="12.75">
      <c r="P2251" s="11"/>
      <c r="AG2251" s="98"/>
      <c r="AN2251" s="43"/>
    </row>
    <row r="2252" spans="16:40" ht="12.75">
      <c r="P2252" s="11"/>
      <c r="AG2252" s="98"/>
      <c r="AN2252" s="43"/>
    </row>
    <row r="2253" spans="16:40" ht="12.75">
      <c r="P2253" s="11"/>
      <c r="AG2253" s="98"/>
      <c r="AN2253" s="43"/>
    </row>
    <row r="2254" spans="16:40" ht="12.75">
      <c r="P2254" s="11"/>
      <c r="AG2254" s="98"/>
      <c r="AN2254" s="43"/>
    </row>
    <row r="2255" spans="16:40" ht="12.75">
      <c r="P2255" s="11"/>
      <c r="AG2255" s="98"/>
      <c r="AN2255" s="43"/>
    </row>
    <row r="2256" spans="16:40" ht="12.75">
      <c r="P2256" s="11"/>
      <c r="AG2256" s="98"/>
      <c r="AN2256" s="43"/>
    </row>
    <row r="2257" spans="16:40" ht="12.75">
      <c r="P2257" s="11"/>
      <c r="AG2257" s="98"/>
      <c r="AN2257" s="43"/>
    </row>
    <row r="2258" spans="16:40" ht="12.75">
      <c r="P2258" s="11"/>
      <c r="AG2258" s="98"/>
      <c r="AN2258" s="43"/>
    </row>
    <row r="2259" spans="16:40" ht="12.75">
      <c r="P2259" s="11"/>
      <c r="AG2259" s="98"/>
      <c r="AN2259" s="43"/>
    </row>
    <row r="2260" spans="16:40" ht="12.75">
      <c r="P2260" s="11"/>
      <c r="AG2260" s="98"/>
      <c r="AN2260" s="43"/>
    </row>
    <row r="2261" spans="16:40" ht="12.75">
      <c r="P2261" s="11"/>
      <c r="AG2261" s="98"/>
      <c r="AN2261" s="43"/>
    </row>
    <row r="2262" spans="16:40" ht="12.75">
      <c r="P2262" s="11"/>
      <c r="AG2262" s="98"/>
      <c r="AN2262" s="43"/>
    </row>
    <row r="2263" spans="16:40" ht="12.75">
      <c r="P2263" s="11"/>
      <c r="AG2263" s="98"/>
      <c r="AN2263" s="43"/>
    </row>
    <row r="2264" spans="16:40" ht="12.75">
      <c r="P2264" s="11"/>
      <c r="AG2264" s="98"/>
      <c r="AN2264" s="43"/>
    </row>
    <row r="2265" spans="16:40" ht="12.75">
      <c r="P2265" s="11"/>
      <c r="AG2265" s="98"/>
      <c r="AN2265" s="43"/>
    </row>
    <row r="2266" spans="16:40" ht="12.75">
      <c r="P2266" s="11"/>
      <c r="AG2266" s="98"/>
      <c r="AN2266" s="43"/>
    </row>
    <row r="2267" spans="16:40" ht="12.75">
      <c r="P2267" s="11"/>
      <c r="AG2267" s="98"/>
      <c r="AN2267" s="43"/>
    </row>
    <row r="2268" spans="16:40" ht="12.75">
      <c r="P2268" s="11"/>
      <c r="AG2268" s="98"/>
      <c r="AN2268" s="43"/>
    </row>
    <row r="2269" spans="16:40" ht="12.75">
      <c r="P2269" s="11"/>
      <c r="AG2269" s="98"/>
      <c r="AN2269" s="43"/>
    </row>
    <row r="2270" spans="16:40" ht="12.75">
      <c r="P2270" s="11"/>
      <c r="AG2270" s="98"/>
      <c r="AN2270" s="43"/>
    </row>
    <row r="2271" spans="16:40" ht="12.75">
      <c r="P2271" s="11"/>
      <c r="AG2271" s="98"/>
      <c r="AN2271" s="43"/>
    </row>
    <row r="2272" spans="16:40" ht="12.75">
      <c r="P2272" s="11"/>
      <c r="AG2272" s="98"/>
      <c r="AN2272" s="43"/>
    </row>
    <row r="2273" spans="16:40" ht="12.75">
      <c r="P2273" s="11"/>
      <c r="AG2273" s="98"/>
      <c r="AN2273" s="43"/>
    </row>
    <row r="2274" spans="16:40" ht="12.75">
      <c r="P2274" s="11"/>
      <c r="AG2274" s="98"/>
      <c r="AN2274" s="43"/>
    </row>
    <row r="2275" spans="16:40" ht="12.75">
      <c r="P2275" s="11"/>
      <c r="AG2275" s="98"/>
      <c r="AN2275" s="43"/>
    </row>
    <row r="2276" spans="16:40" ht="12.75">
      <c r="P2276" s="11"/>
      <c r="AG2276" s="98"/>
      <c r="AN2276" s="43"/>
    </row>
    <row r="2277" spans="16:40" ht="12.75">
      <c r="P2277" s="11"/>
      <c r="AG2277" s="98"/>
      <c r="AN2277" s="43"/>
    </row>
    <row r="2278" spans="16:40" ht="12.75">
      <c r="P2278" s="11"/>
      <c r="AG2278" s="98"/>
      <c r="AN2278" s="43"/>
    </row>
    <row r="2279" spans="16:40" ht="12.75">
      <c r="P2279" s="11"/>
      <c r="AG2279" s="98"/>
      <c r="AN2279" s="43"/>
    </row>
    <row r="2280" spans="16:40" ht="12.75">
      <c r="P2280" s="11"/>
      <c r="AG2280" s="98"/>
      <c r="AN2280" s="43"/>
    </row>
    <row r="2281" spans="16:40" ht="12.75">
      <c r="P2281" s="11"/>
      <c r="AG2281" s="98"/>
      <c r="AN2281" s="43"/>
    </row>
    <row r="2282" spans="16:40" ht="12.75">
      <c r="P2282" s="11"/>
      <c r="AG2282" s="98"/>
      <c r="AN2282" s="43"/>
    </row>
    <row r="2283" spans="16:40" ht="12.75">
      <c r="P2283" s="11"/>
      <c r="AG2283" s="98"/>
      <c r="AN2283" s="43"/>
    </row>
    <row r="2284" spans="16:40" ht="12.75">
      <c r="P2284" s="11"/>
      <c r="AG2284" s="98"/>
      <c r="AN2284" s="43"/>
    </row>
    <row r="2285" spans="16:40" ht="12.75">
      <c r="P2285" s="11"/>
      <c r="AG2285" s="98"/>
      <c r="AN2285" s="43"/>
    </row>
    <row r="2286" spans="16:40" ht="12.75">
      <c r="P2286" s="11"/>
      <c r="AG2286" s="98"/>
      <c r="AN2286" s="43"/>
    </row>
    <row r="2287" spans="16:40" ht="12.75">
      <c r="P2287" s="11"/>
      <c r="AG2287" s="98"/>
      <c r="AN2287" s="43"/>
    </row>
    <row r="2288" spans="16:40" ht="12.75">
      <c r="P2288" s="11"/>
      <c r="AG2288" s="98"/>
      <c r="AN2288" s="43"/>
    </row>
    <row r="2289" spans="16:40" ht="12.75">
      <c r="P2289" s="11"/>
      <c r="AG2289" s="98"/>
      <c r="AN2289" s="43"/>
    </row>
    <row r="2290" spans="16:40" ht="12.75">
      <c r="P2290" s="11"/>
      <c r="AG2290" s="98"/>
      <c r="AN2290" s="43"/>
    </row>
    <row r="2291" spans="16:40" ht="12.75">
      <c r="P2291" s="11"/>
      <c r="AG2291" s="98"/>
      <c r="AN2291" s="43"/>
    </row>
    <row r="2292" spans="16:40" ht="12.75">
      <c r="P2292" s="11"/>
      <c r="AG2292" s="98"/>
      <c r="AN2292" s="43"/>
    </row>
    <row r="2293" spans="16:40" ht="12.75">
      <c r="P2293" s="11"/>
      <c r="AG2293" s="98"/>
      <c r="AN2293" s="43"/>
    </row>
    <row r="2294" spans="16:40" ht="12.75">
      <c r="P2294" s="11"/>
      <c r="AG2294" s="98"/>
      <c r="AN2294" s="43"/>
    </row>
    <row r="2295" spans="16:40" ht="12.75">
      <c r="P2295" s="11"/>
      <c r="AG2295" s="98"/>
      <c r="AN2295" s="43"/>
    </row>
    <row r="2296" spans="16:40" ht="12.75">
      <c r="P2296" s="11"/>
      <c r="AG2296" s="98"/>
      <c r="AN2296" s="43"/>
    </row>
    <row r="2297" spans="16:40" ht="12.75">
      <c r="P2297" s="11"/>
      <c r="AG2297" s="98"/>
      <c r="AN2297" s="43"/>
    </row>
    <row r="2298" spans="16:40" ht="12.75">
      <c r="P2298" s="11"/>
      <c r="AG2298" s="98"/>
      <c r="AN2298" s="43"/>
    </row>
    <row r="2299" spans="16:40" ht="12.75">
      <c r="P2299" s="11"/>
      <c r="AG2299" s="98"/>
      <c r="AN2299" s="43"/>
    </row>
    <row r="2300" spans="16:40" ht="12.75">
      <c r="P2300" s="11"/>
      <c r="AG2300" s="98"/>
      <c r="AN2300" s="43"/>
    </row>
    <row r="2301" spans="16:40" ht="12.75">
      <c r="P2301" s="11"/>
      <c r="AG2301" s="98"/>
      <c r="AN2301" s="43"/>
    </row>
    <row r="2302" spans="16:40" ht="12.75">
      <c r="P2302" s="11"/>
      <c r="AG2302" s="98"/>
      <c r="AN2302" s="43"/>
    </row>
    <row r="2303" spans="16:40" ht="12.75">
      <c r="P2303" s="11"/>
      <c r="AG2303" s="98"/>
      <c r="AN2303" s="43"/>
    </row>
    <row r="2304" spans="16:40" ht="12.75">
      <c r="P2304" s="11"/>
      <c r="AG2304" s="98"/>
      <c r="AN2304" s="43"/>
    </row>
    <row r="2305" spans="16:40" ht="12.75">
      <c r="P2305" s="11"/>
      <c r="AG2305" s="98"/>
      <c r="AN2305" s="43"/>
    </row>
    <row r="2306" spans="16:40" ht="12.75">
      <c r="P2306" s="11"/>
      <c r="AG2306" s="98"/>
      <c r="AN2306" s="43"/>
    </row>
    <row r="2307" spans="16:40" ht="12.75">
      <c r="P2307" s="11"/>
      <c r="AG2307" s="98"/>
      <c r="AN2307" s="43"/>
    </row>
    <row r="2308" spans="16:40" ht="12.75">
      <c r="P2308" s="11"/>
      <c r="AG2308" s="98"/>
      <c r="AN2308" s="43"/>
    </row>
    <row r="2309" spans="16:40" ht="12.75">
      <c r="P2309" s="11"/>
      <c r="AG2309" s="98"/>
      <c r="AN2309" s="43"/>
    </row>
    <row r="2310" spans="16:40" ht="12.75">
      <c r="P2310" s="11"/>
      <c r="AG2310" s="98"/>
      <c r="AN2310" s="43"/>
    </row>
    <row r="2311" spans="16:40" ht="12.75">
      <c r="P2311" s="11"/>
      <c r="AG2311" s="98"/>
      <c r="AN2311" s="43"/>
    </row>
    <row r="2312" spans="16:40" ht="12.75">
      <c r="P2312" s="11"/>
      <c r="AG2312" s="98"/>
      <c r="AN2312" s="43"/>
    </row>
    <row r="2313" spans="16:40" ht="12.75">
      <c r="P2313" s="11"/>
      <c r="AG2313" s="98"/>
      <c r="AN2313" s="43"/>
    </row>
    <row r="2314" spans="16:40" ht="12.75">
      <c r="P2314" s="11"/>
      <c r="AG2314" s="98"/>
      <c r="AN2314" s="43"/>
    </row>
    <row r="2315" spans="16:40" ht="12.75">
      <c r="P2315" s="11"/>
      <c r="AG2315" s="98"/>
      <c r="AN2315" s="43"/>
    </row>
    <row r="2316" spans="16:33" ht="12.75">
      <c r="P2316" s="11"/>
      <c r="AG2316" s="98"/>
    </row>
    <row r="2317" spans="16:33" ht="12.75">
      <c r="P2317" s="11"/>
      <c r="AG2317" s="98"/>
    </row>
    <row r="2318" spans="16:33" ht="12.75">
      <c r="P2318" s="11"/>
      <c r="AG2318" s="98"/>
    </row>
    <row r="2319" spans="16:33" ht="12.75">
      <c r="P2319" s="11"/>
      <c r="AG2319" s="98"/>
    </row>
    <row r="2320" spans="16:33" ht="12.75">
      <c r="P2320" s="11"/>
      <c r="AG2320" s="98"/>
    </row>
    <row r="2321" spans="16:33" ht="12.75">
      <c r="P2321" s="11"/>
      <c r="AG2321" s="98"/>
    </row>
    <row r="2322" spans="16:33" ht="12.75">
      <c r="P2322" s="11"/>
      <c r="AG2322" s="98"/>
    </row>
    <row r="2323" spans="16:33" ht="12.75">
      <c r="P2323" s="11"/>
      <c r="AG2323" s="98"/>
    </row>
    <row r="2324" spans="16:33" ht="12.75">
      <c r="P2324" s="11"/>
      <c r="AG2324" s="98"/>
    </row>
    <row r="2325" spans="16:33" ht="12.75">
      <c r="P2325" s="11"/>
      <c r="AG2325" s="98"/>
    </row>
    <row r="2326" spans="16:33" ht="12.75">
      <c r="P2326" s="11"/>
      <c r="AG2326" s="98"/>
    </row>
    <row r="2327" spans="16:33" ht="12.75">
      <c r="P2327" s="11"/>
      <c r="AG2327" s="98"/>
    </row>
    <row r="2328" spans="16:33" ht="12.75">
      <c r="P2328" s="11"/>
      <c r="AG2328" s="98"/>
    </row>
    <row r="2329" spans="16:33" ht="12.75">
      <c r="P2329" s="11"/>
      <c r="AG2329" s="98"/>
    </row>
    <row r="2330" spans="16:33" ht="12.75">
      <c r="P2330" s="11"/>
      <c r="AG2330" s="98"/>
    </row>
    <row r="2331" spans="16:33" ht="12.75">
      <c r="P2331" s="11"/>
      <c r="AG2331" s="98"/>
    </row>
    <row r="2332" spans="16:33" ht="12.75">
      <c r="P2332" s="11"/>
      <c r="AG2332" s="98"/>
    </row>
    <row r="2333" spans="16:33" ht="12.75">
      <c r="P2333" s="11"/>
      <c r="AG2333" s="98"/>
    </row>
    <row r="2334" spans="16:33" ht="12.75">
      <c r="P2334" s="11"/>
      <c r="AG2334" s="98"/>
    </row>
    <row r="2335" spans="16:33" ht="12.75">
      <c r="P2335" s="11"/>
      <c r="AG2335" s="98"/>
    </row>
    <row r="2336" spans="16:33" ht="12.75">
      <c r="P2336" s="11"/>
      <c r="AG2336" s="98"/>
    </row>
    <row r="2337" spans="16:33" ht="12.75">
      <c r="P2337" s="11"/>
      <c r="AG2337" s="98"/>
    </row>
    <row r="2338" spans="16:33" ht="12.75">
      <c r="P2338" s="11"/>
      <c r="AG2338" s="98"/>
    </row>
    <row r="2339" spans="16:33" ht="12.75">
      <c r="P2339" s="11"/>
      <c r="AG2339" s="98"/>
    </row>
    <row r="2340" spans="16:33" ht="12.75">
      <c r="P2340" s="11"/>
      <c r="AG2340" s="98"/>
    </row>
    <row r="2341" spans="16:33" ht="12.75">
      <c r="P2341" s="11"/>
      <c r="AG2341" s="98"/>
    </row>
    <row r="2342" spans="16:33" ht="12.75">
      <c r="P2342" s="11"/>
      <c r="AG2342" s="98"/>
    </row>
    <row r="2343" spans="16:33" ht="12.75">
      <c r="P2343" s="11"/>
      <c r="AG2343" s="98"/>
    </row>
    <row r="2344" spans="16:33" ht="12.75">
      <c r="P2344" s="11"/>
      <c r="AG2344" s="98"/>
    </row>
    <row r="2345" spans="16:33" ht="12.75">
      <c r="P2345" s="11"/>
      <c r="AG2345" s="98"/>
    </row>
    <row r="2346" spans="16:33" ht="12.75">
      <c r="P2346" s="11"/>
      <c r="AG2346" s="98"/>
    </row>
    <row r="2347" spans="16:33" ht="12.75">
      <c r="P2347" s="11"/>
      <c r="AG2347" s="98"/>
    </row>
    <row r="2348" spans="16:33" ht="12.75">
      <c r="P2348" s="11"/>
      <c r="AG2348" s="98"/>
    </row>
    <row r="2349" spans="16:33" ht="12.75">
      <c r="P2349" s="11"/>
      <c r="AG2349" s="98"/>
    </row>
    <row r="2350" spans="16:33" ht="12.75">
      <c r="P2350" s="11"/>
      <c r="AG2350" s="98"/>
    </row>
    <row r="2351" spans="16:33" ht="12.75">
      <c r="P2351" s="11"/>
      <c r="AG2351" s="98"/>
    </row>
    <row r="2352" spans="16:33" ht="12.75">
      <c r="P2352" s="11"/>
      <c r="AG2352" s="98"/>
    </row>
    <row r="2353" spans="16:33" ht="12.75">
      <c r="P2353" s="11"/>
      <c r="AG2353" s="98"/>
    </row>
    <row r="2354" spans="16:33" ht="12.75">
      <c r="P2354" s="11"/>
      <c r="AG2354" s="98"/>
    </row>
    <row r="2355" spans="16:33" ht="12.75">
      <c r="P2355" s="11"/>
      <c r="AG2355" s="98"/>
    </row>
    <row r="2356" spans="16:33" ht="12.75">
      <c r="P2356" s="11"/>
      <c r="AG2356" s="98"/>
    </row>
    <row r="2357" spans="16:33" ht="12.75">
      <c r="P2357" s="11"/>
      <c r="AG2357" s="98"/>
    </row>
    <row r="2358" spans="16:33" ht="12.75">
      <c r="P2358" s="11"/>
      <c r="AG2358" s="98"/>
    </row>
    <row r="2359" spans="16:33" ht="12.75">
      <c r="P2359" s="11"/>
      <c r="AG2359" s="98"/>
    </row>
    <row r="2360" spans="16:33" ht="12.75">
      <c r="P2360" s="11"/>
      <c r="AG2360" s="98"/>
    </row>
    <row r="2361" spans="16:33" ht="12.75">
      <c r="P2361" s="11"/>
      <c r="AG2361" s="98"/>
    </row>
    <row r="2362" spans="16:33" ht="12.75">
      <c r="P2362" s="11"/>
      <c r="AG2362" s="98"/>
    </row>
    <row r="2363" spans="16:33" ht="12.75">
      <c r="P2363" s="11"/>
      <c r="AG2363" s="98"/>
    </row>
    <row r="2364" spans="16:33" ht="12.75">
      <c r="P2364" s="11"/>
      <c r="AG2364" s="98"/>
    </row>
    <row r="2365" spans="16:33" ht="12.75">
      <c r="P2365" s="11"/>
      <c r="AG2365" s="98"/>
    </row>
    <row r="2366" spans="16:33" ht="12.75">
      <c r="P2366" s="11"/>
      <c r="AG2366" s="98"/>
    </row>
    <row r="2367" spans="16:33" ht="12.75">
      <c r="P2367" s="11"/>
      <c r="AG2367" s="98"/>
    </row>
    <row r="2368" spans="16:33" ht="12.75">
      <c r="P2368" s="11"/>
      <c r="AG2368" s="98"/>
    </row>
    <row r="2369" spans="16:33" ht="12.75">
      <c r="P2369" s="11"/>
      <c r="AG2369" s="98"/>
    </row>
    <row r="2370" spans="16:33" ht="12.75">
      <c r="P2370" s="11"/>
      <c r="AG2370" s="98"/>
    </row>
    <row r="2371" spans="16:33" ht="12.75">
      <c r="P2371" s="11"/>
      <c r="AG2371" s="98"/>
    </row>
    <row r="2372" spans="16:33" ht="12.75">
      <c r="P2372" s="11"/>
      <c r="AG2372" s="98"/>
    </row>
    <row r="2373" spans="16:33" ht="12.75">
      <c r="P2373" s="11"/>
      <c r="AG2373" s="98"/>
    </row>
    <row r="2374" spans="16:33" ht="12.75">
      <c r="P2374" s="11"/>
      <c r="AG2374" s="98"/>
    </row>
    <row r="2375" spans="16:33" ht="12.75">
      <c r="P2375" s="11"/>
      <c r="AG2375" s="98"/>
    </row>
    <row r="2376" spans="16:33" ht="12.75">
      <c r="P2376" s="11"/>
      <c r="AG2376" s="98"/>
    </row>
    <row r="2377" spans="16:33" ht="12.75">
      <c r="P2377" s="11"/>
      <c r="AG2377" s="98"/>
    </row>
    <row r="2378" spans="16:33" ht="12.75">
      <c r="P2378" s="11"/>
      <c r="AG2378" s="98"/>
    </row>
    <row r="2379" spans="16:33" ht="12.75">
      <c r="P2379" s="11"/>
      <c r="AG2379" s="98"/>
    </row>
    <row r="2380" spans="16:33" ht="12.75">
      <c r="P2380" s="11"/>
      <c r="AG2380" s="98"/>
    </row>
    <row r="2381" spans="16:33" ht="12.75">
      <c r="P2381" s="11"/>
      <c r="AG2381" s="98"/>
    </row>
    <row r="2382" spans="16:33" ht="12.75">
      <c r="P2382" s="11"/>
      <c r="AG2382" s="98"/>
    </row>
    <row r="2383" spans="16:33" ht="12.75">
      <c r="P2383" s="11"/>
      <c r="AG2383" s="98"/>
    </row>
    <row r="2384" spans="16:33" ht="12.75">
      <c r="P2384" s="11"/>
      <c r="AG2384" s="98"/>
    </row>
    <row r="2385" spans="16:33" ht="12.75">
      <c r="P2385" s="11"/>
      <c r="AG2385" s="98"/>
    </row>
    <row r="2386" spans="16:33" ht="12.75">
      <c r="P2386" s="11"/>
      <c r="AG2386" s="98"/>
    </row>
    <row r="2387" spans="16:33" ht="12.75">
      <c r="P2387" s="11"/>
      <c r="AG2387" s="98"/>
    </row>
    <row r="2388" spans="16:33" ht="12.75">
      <c r="P2388" s="11"/>
      <c r="AG2388" s="98"/>
    </row>
    <row r="2389" spans="16:33" ht="12.75">
      <c r="P2389" s="11"/>
      <c r="AG2389" s="98"/>
    </row>
    <row r="2390" spans="16:33" ht="12.75">
      <c r="P2390" s="11"/>
      <c r="AG2390" s="98"/>
    </row>
    <row r="2391" spans="16:33" ht="12.75">
      <c r="P2391" s="11"/>
      <c r="AG2391" s="98"/>
    </row>
    <row r="2392" spans="16:33" ht="12.75">
      <c r="P2392" s="11"/>
      <c r="AG2392" s="98"/>
    </row>
    <row r="2393" spans="16:33" ht="12.75">
      <c r="P2393" s="11"/>
      <c r="AG2393" s="98"/>
    </row>
    <row r="2394" spans="16:33" ht="12.75">
      <c r="P2394" s="11"/>
      <c r="AG2394" s="98"/>
    </row>
    <row r="2395" spans="16:33" ht="12.75">
      <c r="P2395" s="11"/>
      <c r="AG2395" s="98"/>
    </row>
    <row r="2396" spans="16:33" ht="12.75">
      <c r="P2396" s="11"/>
      <c r="AG2396" s="98"/>
    </row>
    <row r="2397" spans="16:33" ht="12.75">
      <c r="P2397" s="11"/>
      <c r="AG2397" s="98"/>
    </row>
    <row r="2398" spans="16:33" ht="12.75">
      <c r="P2398" s="11"/>
      <c r="AG2398" s="98"/>
    </row>
    <row r="2399" spans="16:33" ht="12.75">
      <c r="P2399" s="11"/>
      <c r="AG2399" s="98"/>
    </row>
    <row r="2400" spans="16:33" ht="12.75">
      <c r="P2400" s="11"/>
      <c r="AG2400" s="98"/>
    </row>
    <row r="2401" spans="16:33" ht="12.75">
      <c r="P2401" s="11"/>
      <c r="AG2401" s="98"/>
    </row>
    <row r="2402" spans="16:33" ht="12.75">
      <c r="P2402" s="11"/>
      <c r="AG2402" s="98"/>
    </row>
    <row r="2403" spans="16:33" ht="12.75">
      <c r="P2403" s="11"/>
      <c r="AG2403" s="98"/>
    </row>
    <row r="2404" spans="16:33" ht="12.75">
      <c r="P2404" s="11"/>
      <c r="AG2404" s="98"/>
    </row>
    <row r="2405" spans="16:33" ht="12.75">
      <c r="P2405" s="11"/>
      <c r="AG2405" s="98"/>
    </row>
    <row r="2406" spans="16:33" ht="12.75">
      <c r="P2406" s="11"/>
      <c r="AG2406" s="98"/>
    </row>
    <row r="2407" spans="16:33" ht="12.75">
      <c r="P2407" s="11"/>
      <c r="AG2407" s="98"/>
    </row>
    <row r="2408" spans="16:33" ht="12.75">
      <c r="P2408" s="11"/>
      <c r="AG2408" s="98"/>
    </row>
    <row r="2409" spans="16:33" ht="12.75">
      <c r="P2409" s="11"/>
      <c r="AG2409" s="98"/>
    </row>
    <row r="2410" spans="16:33" ht="12.75">
      <c r="P2410" s="11"/>
      <c r="AG2410" s="98"/>
    </row>
    <row r="2411" spans="16:33" ht="12.75">
      <c r="P2411" s="11"/>
      <c r="AG2411" s="98"/>
    </row>
    <row r="2412" spans="16:33" ht="12.75">
      <c r="P2412" s="11"/>
      <c r="AG2412" s="98"/>
    </row>
    <row r="2413" spans="16:33" ht="12.75">
      <c r="P2413" s="11"/>
      <c r="AG2413" s="98"/>
    </row>
    <row r="2414" spans="16:33" ht="12.75">
      <c r="P2414" s="11"/>
      <c r="AG2414" s="98"/>
    </row>
    <row r="2415" spans="16:33" ht="12.75">
      <c r="P2415" s="11"/>
      <c r="AG2415" s="98"/>
    </row>
    <row r="2416" spans="16:33" ht="12.75">
      <c r="P2416" s="11"/>
      <c r="AG2416" s="98"/>
    </row>
    <row r="2417" spans="16:33" ht="12.75">
      <c r="P2417" s="11"/>
      <c r="AG2417" s="98"/>
    </row>
    <row r="2418" spans="16:33" ht="12.75">
      <c r="P2418" s="11"/>
      <c r="AG2418" s="98"/>
    </row>
    <row r="2419" spans="16:33" ht="12.75">
      <c r="P2419" s="11"/>
      <c r="AG2419" s="98"/>
    </row>
    <row r="2420" spans="16:33" ht="12.75">
      <c r="P2420" s="11"/>
      <c r="AG2420" s="98"/>
    </row>
    <row r="2421" spans="16:33" ht="12.75">
      <c r="P2421" s="11"/>
      <c r="AG2421" s="98"/>
    </row>
    <row r="2422" spans="16:33" ht="12.75">
      <c r="P2422" s="11"/>
      <c r="AG2422" s="98"/>
    </row>
    <row r="2423" spans="16:33" ht="12.75">
      <c r="P2423" s="11"/>
      <c r="AG2423" s="98"/>
    </row>
    <row r="2424" spans="16:33" ht="12.75">
      <c r="P2424" s="11"/>
      <c r="AG2424" s="98"/>
    </row>
    <row r="2425" spans="16:33" ht="12.75">
      <c r="P2425" s="11"/>
      <c r="AG2425" s="98"/>
    </row>
    <row r="2426" spans="16:33" ht="12.75">
      <c r="P2426" s="11"/>
      <c r="AG2426" s="98"/>
    </row>
    <row r="2427" spans="16:33" ht="12.75">
      <c r="P2427" s="11"/>
      <c r="AG2427" s="98"/>
    </row>
    <row r="2428" spans="16:33" ht="12.75">
      <c r="P2428" s="11"/>
      <c r="AG2428" s="98"/>
    </row>
    <row r="2429" spans="16:33" ht="12.75">
      <c r="P2429" s="11"/>
      <c r="AG2429" s="98"/>
    </row>
    <row r="2430" spans="16:33" ht="12.75">
      <c r="P2430" s="11"/>
      <c r="AG2430" s="98"/>
    </row>
    <row r="2431" spans="16:33" ht="12.75">
      <c r="P2431" s="11"/>
      <c r="AG2431" s="98"/>
    </row>
    <row r="2432" spans="16:33" ht="12.75">
      <c r="P2432" s="11"/>
      <c r="AG2432" s="98"/>
    </row>
    <row r="2433" spans="16:33" ht="12.75">
      <c r="P2433" s="11"/>
      <c r="AG2433" s="98"/>
    </row>
    <row r="2434" spans="16:33" ht="12.75">
      <c r="P2434" s="11"/>
      <c r="AG2434" s="98"/>
    </row>
    <row r="2435" spans="16:33" ht="12.75">
      <c r="P2435" s="11"/>
      <c r="AG2435" s="98"/>
    </row>
    <row r="2436" spans="16:33" ht="12.75">
      <c r="P2436" s="11"/>
      <c r="AG2436" s="98"/>
    </row>
    <row r="2437" spans="16:33" ht="12.75">
      <c r="P2437" s="11"/>
      <c r="AG2437" s="98"/>
    </row>
    <row r="2438" spans="16:33" ht="12.75">
      <c r="P2438" s="11"/>
      <c r="AG2438" s="98"/>
    </row>
    <row r="2439" spans="16:33" ht="12.75">
      <c r="P2439" s="11"/>
      <c r="AG2439" s="98"/>
    </row>
    <row r="2440" spans="16:33" ht="12.75">
      <c r="P2440" s="11"/>
      <c r="AG2440" s="98"/>
    </row>
    <row r="2441" spans="16:33" ht="12.75">
      <c r="P2441" s="11"/>
      <c r="AG2441" s="98"/>
    </row>
    <row r="2442" spans="16:33" ht="12.75">
      <c r="P2442" s="11"/>
      <c r="AG2442" s="98"/>
    </row>
    <row r="2443" spans="16:33" ht="12.75">
      <c r="P2443" s="11"/>
      <c r="AG2443" s="98"/>
    </row>
    <row r="2444" spans="16:33" ht="12.75">
      <c r="P2444" s="11"/>
      <c r="AG2444" s="98"/>
    </row>
    <row r="2445" spans="16:33" ht="12.75">
      <c r="P2445" s="11"/>
      <c r="AG2445" s="98"/>
    </row>
    <row r="2446" spans="16:33" ht="12.75">
      <c r="P2446" s="11"/>
      <c r="AG2446" s="98"/>
    </row>
    <row r="2447" spans="16:33" ht="12.75">
      <c r="P2447" s="11"/>
      <c r="AG2447" s="98"/>
    </row>
    <row r="2448" spans="16:33" ht="12.75">
      <c r="P2448" s="11"/>
      <c r="AG2448" s="98"/>
    </row>
    <row r="2449" spans="16:33" ht="12.75">
      <c r="P2449" s="11"/>
      <c r="AG2449" s="98"/>
    </row>
    <row r="2450" spans="16:33" ht="12.75">
      <c r="P2450" s="11"/>
      <c r="AG2450" s="98"/>
    </row>
    <row r="2451" spans="16:33" ht="12.75">
      <c r="P2451" s="11"/>
      <c r="AG2451" s="98"/>
    </row>
    <row r="2452" spans="16:33" ht="12.75">
      <c r="P2452" s="11"/>
      <c r="AG2452" s="98"/>
    </row>
    <row r="2453" spans="16:33" ht="12.75">
      <c r="P2453" s="11"/>
      <c r="AG2453" s="98"/>
    </row>
    <row r="2454" spans="16:33" ht="12.75">
      <c r="P2454" s="11"/>
      <c r="AG2454" s="98"/>
    </row>
    <row r="2455" spans="16:33" ht="12.75">
      <c r="P2455" s="11"/>
      <c r="AG2455" s="98"/>
    </row>
    <row r="2456" spans="16:33" ht="12.75">
      <c r="P2456" s="11"/>
      <c r="AG2456" s="98"/>
    </row>
    <row r="2457" spans="16:33" ht="12.75">
      <c r="P2457" s="11"/>
      <c r="AG2457" s="98"/>
    </row>
    <row r="2458" spans="16:33" ht="12.75">
      <c r="P2458" s="11"/>
      <c r="AG2458" s="98"/>
    </row>
    <row r="2459" spans="16:33" ht="12.75">
      <c r="P2459" s="11"/>
      <c r="AG2459" s="98"/>
    </row>
    <row r="2460" spans="16:33" ht="12.75">
      <c r="P2460" s="11"/>
      <c r="AG2460" s="98"/>
    </row>
    <row r="2461" spans="16:33" ht="12.75">
      <c r="P2461" s="11"/>
      <c r="AG2461" s="98"/>
    </row>
    <row r="2462" spans="16:33" ht="12.75">
      <c r="P2462" s="11"/>
      <c r="AG2462" s="98"/>
    </row>
    <row r="2463" spans="16:33" ht="12.75">
      <c r="P2463" s="11"/>
      <c r="AG2463" s="98"/>
    </row>
    <row r="2464" spans="16:33" ht="12.75">
      <c r="P2464" s="11"/>
      <c r="AG2464" s="98"/>
    </row>
    <row r="2465" spans="16:33" ht="12.75">
      <c r="P2465" s="11"/>
      <c r="AG2465" s="98"/>
    </row>
    <row r="2466" spans="16:33" ht="12.75">
      <c r="P2466" s="11"/>
      <c r="AG2466" s="98"/>
    </row>
    <row r="2467" spans="16:33" ht="12.75">
      <c r="P2467" s="11"/>
      <c r="AG2467" s="98"/>
    </row>
    <row r="2468" spans="16:33" ht="12.75">
      <c r="P2468" s="11"/>
      <c r="AG2468" s="98"/>
    </row>
    <row r="2469" spans="16:33" ht="12.75">
      <c r="P2469" s="11"/>
      <c r="AG2469" s="98"/>
    </row>
    <row r="2470" spans="16:33" ht="12.75">
      <c r="P2470" s="11"/>
      <c r="AG2470" s="98"/>
    </row>
    <row r="2471" spans="16:33" ht="12.75">
      <c r="P2471" s="11"/>
      <c r="AG2471" s="98"/>
    </row>
    <row r="2472" spans="16:33" ht="12.75">
      <c r="P2472" s="11"/>
      <c r="AG2472" s="98"/>
    </row>
    <row r="2473" spans="16:33" ht="12.75">
      <c r="P2473" s="11"/>
      <c r="AG2473" s="98"/>
    </row>
    <row r="2474" spans="16:33" ht="12.75">
      <c r="P2474" s="11"/>
      <c r="AG2474" s="98"/>
    </row>
    <row r="2475" spans="16:33" ht="12.75">
      <c r="P2475" s="11"/>
      <c r="AG2475" s="98"/>
    </row>
    <row r="2476" spans="16:33" ht="12.75">
      <c r="P2476" s="11"/>
      <c r="AG2476" s="98"/>
    </row>
    <row r="2477" spans="16:33" ht="12.75">
      <c r="P2477" s="11"/>
      <c r="AG2477" s="98"/>
    </row>
    <row r="2478" spans="16:33" ht="12.75">
      <c r="P2478" s="11"/>
      <c r="AG2478" s="98"/>
    </row>
    <row r="2479" spans="16:33" ht="12.75">
      <c r="P2479" s="11"/>
      <c r="AG2479" s="98"/>
    </row>
    <row r="2480" spans="16:33" ht="12.75">
      <c r="P2480" s="11"/>
      <c r="AG2480" s="98"/>
    </row>
    <row r="2481" spans="16:33" ht="12.75">
      <c r="P2481" s="11"/>
      <c r="AG2481" s="98"/>
    </row>
    <row r="2482" spans="16:33" ht="12.75">
      <c r="P2482" s="11"/>
      <c r="AG2482" s="98"/>
    </row>
    <row r="2483" spans="16:33" ht="12.75">
      <c r="P2483" s="11"/>
      <c r="AG2483" s="98"/>
    </row>
    <row r="2484" spans="16:33" ht="12.75">
      <c r="P2484" s="11"/>
      <c r="AG2484" s="98"/>
    </row>
    <row r="2485" spans="16:33" ht="12.75">
      <c r="P2485" s="11"/>
      <c r="AG2485" s="98"/>
    </row>
    <row r="2486" spans="16:33" ht="12.75">
      <c r="P2486" s="11"/>
      <c r="AG2486" s="98"/>
    </row>
    <row r="2487" spans="16:33" ht="12.75">
      <c r="P2487" s="11"/>
      <c r="AG2487" s="98"/>
    </row>
    <row r="2488" spans="16:33" ht="12.75">
      <c r="P2488" s="11"/>
      <c r="AG2488" s="98"/>
    </row>
    <row r="2489" spans="16:33" ht="12.75">
      <c r="P2489" s="11"/>
      <c r="AG2489" s="98"/>
    </row>
    <row r="2490" spans="16:33" ht="12.75">
      <c r="P2490" s="11"/>
      <c r="AG2490" s="98"/>
    </row>
    <row r="2491" spans="16:33" ht="12.75">
      <c r="P2491" s="11"/>
      <c r="AG2491" s="98"/>
    </row>
    <row r="2492" spans="16:33" ht="12.75">
      <c r="P2492" s="11"/>
      <c r="AG2492" s="98"/>
    </row>
    <row r="2493" spans="16:33" ht="12.75">
      <c r="P2493" s="11"/>
      <c r="AG2493" s="98"/>
    </row>
    <row r="2494" spans="16:33" ht="12.75">
      <c r="P2494" s="11"/>
      <c r="AG2494" s="98"/>
    </row>
    <row r="2495" spans="16:33" ht="12.75">
      <c r="P2495" s="11"/>
      <c r="AG2495" s="98"/>
    </row>
    <row r="2496" spans="16:33" ht="12.75">
      <c r="P2496" s="11"/>
      <c r="AG2496" s="98"/>
    </row>
    <row r="2497" spans="16:33" ht="12.75">
      <c r="P2497" s="11"/>
      <c r="AG2497" s="98"/>
    </row>
    <row r="2498" spans="16:33" ht="12.75">
      <c r="P2498" s="11"/>
      <c r="AG2498" s="98"/>
    </row>
    <row r="2499" spans="16:33" ht="12.75">
      <c r="P2499" s="11"/>
      <c r="AG2499" s="98"/>
    </row>
    <row r="2500" spans="16:33" ht="12.75">
      <c r="P2500" s="11"/>
      <c r="AG2500" s="98"/>
    </row>
    <row r="2501" spans="16:33" ht="12.75">
      <c r="P2501" s="11"/>
      <c r="AG2501" s="98"/>
    </row>
    <row r="2502" spans="16:33" ht="12.75">
      <c r="P2502" s="11"/>
      <c r="AG2502" s="98"/>
    </row>
    <row r="2503" spans="16:33" ht="12.75">
      <c r="P2503" s="11"/>
      <c r="AG2503" s="98"/>
    </row>
    <row r="2504" spans="16:33" ht="12.75">
      <c r="P2504" s="11"/>
      <c r="AG2504" s="98"/>
    </row>
    <row r="2505" spans="16:33" ht="12.75">
      <c r="P2505" s="11"/>
      <c r="AG2505" s="98"/>
    </row>
    <row r="2506" spans="16:33" ht="12.75">
      <c r="P2506" s="11"/>
      <c r="AG2506" s="98"/>
    </row>
    <row r="2507" spans="16:33" ht="12.75">
      <c r="P2507" s="11"/>
      <c r="AG2507" s="98"/>
    </row>
    <row r="2508" spans="16:33" ht="12.75">
      <c r="P2508" s="11"/>
      <c r="AG2508" s="98"/>
    </row>
    <row r="2509" spans="16:33" ht="12.75">
      <c r="P2509" s="11"/>
      <c r="AG2509" s="98"/>
    </row>
    <row r="2510" spans="16:33" ht="12.75">
      <c r="P2510" s="11"/>
      <c r="AG2510" s="98"/>
    </row>
    <row r="2511" spans="16:33" ht="12.75">
      <c r="P2511" s="11"/>
      <c r="AG2511" s="98"/>
    </row>
    <row r="2512" spans="16:33" ht="12.75">
      <c r="P2512" s="11"/>
      <c r="AG2512" s="98"/>
    </row>
    <row r="2513" spans="16:33" ht="12.75">
      <c r="P2513" s="11"/>
      <c r="AG2513" s="98"/>
    </row>
    <row r="2514" spans="16:33" ht="12.75">
      <c r="P2514" s="11"/>
      <c r="AG2514" s="98"/>
    </row>
    <row r="2515" spans="16:33" ht="12.75">
      <c r="P2515" s="11"/>
      <c r="AG2515" s="98"/>
    </row>
    <row r="2516" spans="16:33" ht="12.75">
      <c r="P2516" s="11"/>
      <c r="AG2516" s="98"/>
    </row>
    <row r="2517" spans="16:33" ht="12.75">
      <c r="P2517" s="11"/>
      <c r="AG2517" s="98"/>
    </row>
    <row r="2518" spans="16:33" ht="12.75">
      <c r="P2518" s="11"/>
      <c r="AG2518" s="98"/>
    </row>
    <row r="2519" spans="16:33" ht="12.75">
      <c r="P2519" s="11"/>
      <c r="AG2519" s="98"/>
    </row>
    <row r="2520" spans="16:33" ht="12.75">
      <c r="P2520" s="11"/>
      <c r="AG2520" s="98"/>
    </row>
    <row r="2521" spans="16:33" ht="12.75">
      <c r="P2521" s="11"/>
      <c r="AG2521" s="98"/>
    </row>
    <row r="2522" spans="16:33" ht="12.75">
      <c r="P2522" s="11"/>
      <c r="AG2522" s="98"/>
    </row>
    <row r="2523" spans="16:33" ht="12.75">
      <c r="P2523" s="11"/>
      <c r="AG2523" s="98"/>
    </row>
    <row r="2524" spans="16:33" ht="12.75">
      <c r="P2524" s="11"/>
      <c r="AG2524" s="98"/>
    </row>
    <row r="2525" spans="16:33" ht="12.75">
      <c r="P2525" s="11"/>
      <c r="AG2525" s="98"/>
    </row>
    <row r="2526" spans="16:33" ht="12.75">
      <c r="P2526" s="11"/>
      <c r="AG2526" s="98"/>
    </row>
    <row r="2527" spans="16:33" ht="12.75">
      <c r="P2527" s="11"/>
      <c r="AG2527" s="98"/>
    </row>
    <row r="2528" spans="16:33" ht="12.75">
      <c r="P2528" s="11"/>
      <c r="AG2528" s="98"/>
    </row>
    <row r="2529" spans="16:33" ht="12.75">
      <c r="P2529" s="11"/>
      <c r="AG2529" s="98"/>
    </row>
    <row r="2530" spans="16:33" ht="12.75">
      <c r="P2530" s="11"/>
      <c r="AG2530" s="98"/>
    </row>
    <row r="2531" spans="16:33" ht="12.75">
      <c r="P2531" s="11"/>
      <c r="AG2531" s="98"/>
    </row>
    <row r="2532" spans="16:33" ht="12.75">
      <c r="P2532" s="11"/>
      <c r="AG2532" s="98"/>
    </row>
    <row r="2533" spans="16:33" ht="12.75">
      <c r="P2533" s="11"/>
      <c r="AG2533" s="98"/>
    </row>
    <row r="2534" spans="16:33" ht="12.75">
      <c r="P2534" s="11"/>
      <c r="AG2534" s="98"/>
    </row>
    <row r="2535" spans="16:33" ht="12.75">
      <c r="P2535" s="11"/>
      <c r="AG2535" s="98"/>
    </row>
    <row r="2536" spans="16:33" ht="12.75">
      <c r="P2536" s="11"/>
      <c r="AG2536" s="98"/>
    </row>
    <row r="2537" spans="16:33" ht="12.75">
      <c r="P2537" s="11"/>
      <c r="AG2537" s="98"/>
    </row>
    <row r="2538" spans="16:33" ht="12.75">
      <c r="P2538" s="11"/>
      <c r="AG2538" s="98"/>
    </row>
    <row r="2539" spans="16:33" ht="12.75">
      <c r="P2539" s="11"/>
      <c r="AG2539" s="98"/>
    </row>
    <row r="2540" spans="16:33" ht="12.75">
      <c r="P2540" s="11"/>
      <c r="AG2540" s="98"/>
    </row>
    <row r="2541" spans="16:33" ht="12.75">
      <c r="P2541" s="11"/>
      <c r="AG2541" s="98"/>
    </row>
    <row r="2542" spans="16:33" ht="12.75">
      <c r="P2542" s="11"/>
      <c r="AG2542" s="98"/>
    </row>
    <row r="2543" spans="16:33" ht="12.75">
      <c r="P2543" s="11"/>
      <c r="AG2543" s="98"/>
    </row>
    <row r="2544" spans="16:33" ht="12.75">
      <c r="P2544" s="11"/>
      <c r="AG2544" s="98"/>
    </row>
    <row r="2545" spans="16:33" ht="12.75">
      <c r="P2545" s="11"/>
      <c r="AG2545" s="98"/>
    </row>
    <row r="2546" spans="16:33" ht="12.75">
      <c r="P2546" s="11"/>
      <c r="AG2546" s="98"/>
    </row>
    <row r="2547" spans="16:33" ht="12.75">
      <c r="P2547" s="11"/>
      <c r="AG2547" s="98"/>
    </row>
    <row r="2548" spans="16:33" ht="12.75">
      <c r="P2548" s="11"/>
      <c r="AG2548" s="98"/>
    </row>
    <row r="2549" spans="16:33" ht="12.75">
      <c r="P2549" s="11"/>
      <c r="AG2549" s="98"/>
    </row>
    <row r="2550" spans="16:33" ht="12.75">
      <c r="P2550" s="11"/>
      <c r="AG2550" s="98"/>
    </row>
    <row r="2551" spans="16:33" ht="12.75">
      <c r="P2551" s="11"/>
      <c r="AG2551" s="98"/>
    </row>
    <row r="2552" spans="16:33" ht="12.75">
      <c r="P2552" s="11"/>
      <c r="AG2552" s="98"/>
    </row>
    <row r="2553" spans="16:33" ht="12.75">
      <c r="P2553" s="11"/>
      <c r="AG2553" s="98"/>
    </row>
    <row r="2554" spans="16:33" ht="12.75">
      <c r="P2554" s="11"/>
      <c r="AG2554" s="98"/>
    </row>
    <row r="2555" spans="16:33" ht="12.75">
      <c r="P2555" s="11"/>
      <c r="AG2555" s="98"/>
    </row>
    <row r="2556" spans="16:33" ht="12.75">
      <c r="P2556" s="11"/>
      <c r="AG2556" s="98"/>
    </row>
    <row r="2557" spans="16:33" ht="12.75">
      <c r="P2557" s="11"/>
      <c r="AG2557" s="98"/>
    </row>
    <row r="2558" spans="16:33" ht="12.75">
      <c r="P2558" s="11"/>
      <c r="AG2558" s="98"/>
    </row>
    <row r="2559" spans="16:33" ht="12.75">
      <c r="P2559" s="11"/>
      <c r="AG2559" s="98"/>
    </row>
    <row r="2560" spans="16:33" ht="12.75">
      <c r="P2560" s="11"/>
      <c r="AG2560" s="98"/>
    </row>
    <row r="2561" spans="16:33" ht="12.75">
      <c r="P2561" s="11"/>
      <c r="AG2561" s="98"/>
    </row>
    <row r="2562" spans="16:33" ht="12.75">
      <c r="P2562" s="11"/>
      <c r="AG2562" s="98"/>
    </row>
    <row r="2563" spans="16:33" ht="12.75">
      <c r="P2563" s="11"/>
      <c r="AG2563" s="98"/>
    </row>
    <row r="2564" spans="16:33" ht="12.75">
      <c r="P2564" s="11"/>
      <c r="AG2564" s="98"/>
    </row>
    <row r="2565" spans="16:33" ht="12.75">
      <c r="P2565" s="11"/>
      <c r="AG2565" s="98"/>
    </row>
    <row r="2566" spans="16:33" ht="12.75">
      <c r="P2566" s="11"/>
      <c r="AG2566" s="98"/>
    </row>
    <row r="2567" spans="16:33" ht="12.75">
      <c r="P2567" s="11"/>
      <c r="AG2567" s="98"/>
    </row>
    <row r="2568" spans="16:33" ht="12.75">
      <c r="P2568" s="11"/>
      <c r="AG2568" s="98"/>
    </row>
    <row r="2569" spans="16:33" ht="12.75">
      <c r="P2569" s="11"/>
      <c r="AG2569" s="98"/>
    </row>
    <row r="2570" spans="16:33" ht="12.75">
      <c r="P2570" s="11"/>
      <c r="AG2570" s="98"/>
    </row>
    <row r="2571" spans="16:33" ht="12.75">
      <c r="P2571" s="11"/>
      <c r="AG2571" s="98"/>
    </row>
    <row r="2572" spans="16:33" ht="12.75">
      <c r="P2572" s="11"/>
      <c r="AG2572" s="98"/>
    </row>
    <row r="2573" spans="16:33" ht="12.75">
      <c r="P2573" s="11"/>
      <c r="AG2573" s="98"/>
    </row>
    <row r="2574" spans="16:33" ht="12.75">
      <c r="P2574" s="11"/>
      <c r="AG2574" s="98"/>
    </row>
    <row r="2575" spans="16:33" ht="12.75">
      <c r="P2575" s="11"/>
      <c r="AG2575" s="98"/>
    </row>
    <row r="2576" spans="16:33" ht="12.75">
      <c r="P2576" s="11"/>
      <c r="AG2576" s="98"/>
    </row>
    <row r="2577" spans="16:33" ht="12.75">
      <c r="P2577" s="11"/>
      <c r="AG2577" s="98"/>
    </row>
    <row r="2578" spans="16:33" ht="12.75">
      <c r="P2578" s="11"/>
      <c r="AG2578" s="98"/>
    </row>
    <row r="2579" spans="16:33" ht="12.75">
      <c r="P2579" s="11"/>
      <c r="AG2579" s="98"/>
    </row>
    <row r="2580" spans="16:33" ht="12.75">
      <c r="P2580" s="11"/>
      <c r="AG2580" s="98"/>
    </row>
    <row r="2581" spans="16:33" ht="12.75">
      <c r="P2581" s="11"/>
      <c r="AG2581" s="98"/>
    </row>
    <row r="2582" spans="16:33" ht="12.75">
      <c r="P2582" s="11"/>
      <c r="AG2582" s="98"/>
    </row>
    <row r="2583" spans="16:33" ht="12.75">
      <c r="P2583" s="11"/>
      <c r="AG2583" s="98"/>
    </row>
    <row r="2584" spans="16:33" ht="12.75">
      <c r="P2584" s="11"/>
      <c r="AG2584" s="98"/>
    </row>
    <row r="2585" spans="16:33" ht="12.75">
      <c r="P2585" s="11"/>
      <c r="AG2585" s="98"/>
    </row>
    <row r="2586" spans="16:33" ht="12.75">
      <c r="P2586" s="11"/>
      <c r="AG2586" s="98"/>
    </row>
    <row r="2587" spans="16:33" ht="12.75">
      <c r="P2587" s="11"/>
      <c r="AG2587" s="98"/>
    </row>
    <row r="2588" spans="16:33" ht="12.75">
      <c r="P2588" s="11"/>
      <c r="AG2588" s="98"/>
    </row>
    <row r="2589" spans="16:33" ht="12.75">
      <c r="P2589" s="11"/>
      <c r="AG2589" s="98"/>
    </row>
    <row r="2590" spans="16:33" ht="12.75">
      <c r="P2590" s="11"/>
      <c r="AG2590" s="98"/>
    </row>
    <row r="2591" spans="16:33" ht="12.75">
      <c r="P2591" s="11"/>
      <c r="AG2591" s="98"/>
    </row>
    <row r="2592" spans="16:33" ht="12.75">
      <c r="P2592" s="11"/>
      <c r="AG2592" s="98"/>
    </row>
    <row r="2593" spans="16:33" ht="12.75">
      <c r="P2593" s="11"/>
      <c r="AG2593" s="98"/>
    </row>
    <row r="2594" spans="16:33" ht="12.75">
      <c r="P2594" s="11"/>
      <c r="AG2594" s="98"/>
    </row>
    <row r="2595" spans="16:33" ht="12.75">
      <c r="P2595" s="11"/>
      <c r="AG2595" s="98"/>
    </row>
    <row r="2596" spans="16:33" ht="12.75">
      <c r="P2596" s="11"/>
      <c r="AG2596" s="98"/>
    </row>
    <row r="2597" spans="16:33" ht="12.75">
      <c r="P2597" s="11"/>
      <c r="AG2597" s="98"/>
    </row>
    <row r="2598" spans="16:33" ht="12.75">
      <c r="P2598" s="11"/>
      <c r="AG2598" s="98"/>
    </row>
    <row r="2599" spans="16:33" ht="12.75">
      <c r="P2599" s="11"/>
      <c r="AG2599" s="98"/>
    </row>
    <row r="2600" spans="16:33" ht="12.75">
      <c r="P2600" s="11"/>
      <c r="AG2600" s="98"/>
    </row>
    <row r="2601" spans="16:33" ht="12.75">
      <c r="P2601" s="11"/>
      <c r="AG2601" s="98"/>
    </row>
    <row r="2602" spans="16:33" ht="12.75">
      <c r="P2602" s="11"/>
      <c r="AG2602" s="98"/>
    </row>
    <row r="2603" spans="16:33" ht="12.75">
      <c r="P2603" s="11"/>
      <c r="AG2603" s="98"/>
    </row>
    <row r="2604" spans="16:33" ht="12.75">
      <c r="P2604" s="11"/>
      <c r="AG2604" s="98"/>
    </row>
    <row r="2605" spans="16:33" ht="12.75">
      <c r="P2605" s="11"/>
      <c r="AG2605" s="98"/>
    </row>
    <row r="2606" spans="16:33" ht="12.75">
      <c r="P2606" s="11"/>
      <c r="AG2606" s="98"/>
    </row>
    <row r="2607" spans="16:33" ht="12.75">
      <c r="P2607" s="11"/>
      <c r="AG2607" s="98"/>
    </row>
    <row r="2608" spans="16:33" ht="12.75">
      <c r="P2608" s="11"/>
      <c r="AG2608" s="98"/>
    </row>
    <row r="2609" spans="16:33" ht="12.75">
      <c r="P2609" s="11"/>
      <c r="AG2609" s="98"/>
    </row>
    <row r="2610" spans="16:33" ht="12.75">
      <c r="P2610" s="11"/>
      <c r="AG2610" s="98"/>
    </row>
    <row r="2611" spans="16:33" ht="12.75">
      <c r="P2611" s="11"/>
      <c r="AG2611" s="98"/>
    </row>
    <row r="2612" spans="16:33" ht="12.75">
      <c r="P2612" s="11"/>
      <c r="AG2612" s="98"/>
    </row>
    <row r="2613" spans="16:33" ht="12.75">
      <c r="P2613" s="11"/>
      <c r="AG2613" s="98"/>
    </row>
    <row r="2614" spans="16:33" ht="12.75">
      <c r="P2614" s="11"/>
      <c r="AG2614" s="98"/>
    </row>
    <row r="2615" spans="16:33" ht="12.75">
      <c r="P2615" s="11"/>
      <c r="AG2615" s="98"/>
    </row>
    <row r="2616" spans="16:33" ht="12.75">
      <c r="P2616" s="11"/>
      <c r="AG2616" s="98"/>
    </row>
    <row r="2617" spans="16:33" ht="12.75">
      <c r="P2617" s="11"/>
      <c r="AG2617" s="98"/>
    </row>
    <row r="2618" spans="16:33" ht="12.75">
      <c r="P2618" s="11"/>
      <c r="AG2618" s="98"/>
    </row>
    <row r="2619" spans="16:33" ht="12.75">
      <c r="P2619" s="11"/>
      <c r="AG2619" s="98"/>
    </row>
    <row r="2620" spans="16:33" ht="12.75">
      <c r="P2620" s="11"/>
      <c r="AG2620" s="98"/>
    </row>
    <row r="2621" spans="16:33" ht="12.75">
      <c r="P2621" s="11"/>
      <c r="AG2621" s="98"/>
    </row>
    <row r="2622" spans="16:33" ht="12.75">
      <c r="P2622" s="11"/>
      <c r="AG2622" s="98"/>
    </row>
    <row r="2623" spans="16:33" ht="12.75">
      <c r="P2623" s="11"/>
      <c r="AG2623" s="98"/>
    </row>
    <row r="2624" spans="16:33" ht="12.75">
      <c r="P2624" s="11"/>
      <c r="AG2624" s="98"/>
    </row>
    <row r="2625" spans="16:33" ht="12.75">
      <c r="P2625" s="11"/>
      <c r="AG2625" s="98"/>
    </row>
    <row r="2626" ht="12.75">
      <c r="AG2626" s="98"/>
    </row>
    <row r="2627" ht="12.75">
      <c r="AG2627" s="98"/>
    </row>
    <row r="2628" ht="12.75">
      <c r="AG2628" s="98"/>
    </row>
    <row r="2629" ht="12.75">
      <c r="AG2629" s="98"/>
    </row>
    <row r="2630" ht="12.75">
      <c r="AG2630" s="98"/>
    </row>
    <row r="2631" ht="12.75">
      <c r="AG2631" s="98"/>
    </row>
    <row r="2632" ht="12.75">
      <c r="AG2632" s="98"/>
    </row>
    <row r="2633" ht="12.75">
      <c r="AG2633" s="98"/>
    </row>
    <row r="2634" ht="12.75">
      <c r="AG2634" s="98"/>
    </row>
    <row r="2635" ht="12.75">
      <c r="AG2635" s="98"/>
    </row>
    <row r="2636" ht="12.75">
      <c r="AG2636" s="98"/>
    </row>
    <row r="2637" ht="12.75">
      <c r="AG2637" s="98"/>
    </row>
    <row r="2638" ht="12.75">
      <c r="AG2638" s="98"/>
    </row>
    <row r="2639" ht="12.75">
      <c r="AG2639" s="98"/>
    </row>
    <row r="2640" ht="12.75">
      <c r="AG2640" s="98"/>
    </row>
    <row r="2641" ht="12.75">
      <c r="AG2641" s="98"/>
    </row>
    <row r="2642" ht="12.75">
      <c r="AG2642" s="98"/>
    </row>
    <row r="2643" ht="12.75">
      <c r="AG2643" s="98"/>
    </row>
    <row r="2644" ht="12.75">
      <c r="AG2644" s="98"/>
    </row>
    <row r="2645" ht="12.75">
      <c r="AG2645" s="98"/>
    </row>
    <row r="2646" ht="12.75">
      <c r="AG2646" s="98"/>
    </row>
    <row r="2647" ht="12.75">
      <c r="AG2647" s="98"/>
    </row>
    <row r="2648" ht="12.75">
      <c r="AG2648" s="98"/>
    </row>
    <row r="2649" ht="12.75">
      <c r="AG2649" s="98"/>
    </row>
    <row r="2650" ht="12.75">
      <c r="AG2650" s="98"/>
    </row>
    <row r="2651" ht="12.75">
      <c r="AG2651" s="98"/>
    </row>
    <row r="2652" ht="12.75">
      <c r="AG2652" s="98"/>
    </row>
    <row r="2653" ht="12.75">
      <c r="AG2653" s="98"/>
    </row>
    <row r="2654" ht="12.75">
      <c r="AG2654" s="98"/>
    </row>
    <row r="2655" ht="12.75">
      <c r="AG2655" s="98"/>
    </row>
    <row r="2656" ht="12.75">
      <c r="AG2656" s="98"/>
    </row>
    <row r="2657" ht="12.75">
      <c r="AG2657" s="98"/>
    </row>
    <row r="2658" ht="12.75">
      <c r="AG2658" s="98"/>
    </row>
    <row r="2659" ht="12.75">
      <c r="AG2659" s="98"/>
    </row>
    <row r="2660" ht="12.75">
      <c r="AG2660" s="98"/>
    </row>
    <row r="2661" ht="12.75">
      <c r="AG2661" s="98"/>
    </row>
    <row r="2662" ht="12.75">
      <c r="AG2662" s="98"/>
    </row>
    <row r="2663" ht="12.75">
      <c r="AG2663" s="98"/>
    </row>
    <row r="2664" ht="12.75">
      <c r="AG2664" s="98"/>
    </row>
    <row r="2665" ht="12.75">
      <c r="AG2665" s="98"/>
    </row>
    <row r="2666" ht="12.75">
      <c r="AG2666" s="98"/>
    </row>
    <row r="2667" ht="12.75">
      <c r="AG2667" s="98"/>
    </row>
    <row r="2668" ht="12.75">
      <c r="AG2668" s="98"/>
    </row>
    <row r="2669" ht="12.75">
      <c r="AG2669" s="98"/>
    </row>
    <row r="2670" ht="12.75">
      <c r="AG2670" s="98"/>
    </row>
    <row r="2671" ht="12.75">
      <c r="AG2671" s="98"/>
    </row>
    <row r="2672" ht="12.75">
      <c r="AG2672" s="98"/>
    </row>
    <row r="2673" ht="12.75">
      <c r="AG2673" s="98"/>
    </row>
    <row r="2674" ht="12.75">
      <c r="AG2674" s="98"/>
    </row>
    <row r="2675" ht="12.75">
      <c r="AG2675" s="98"/>
    </row>
    <row r="2676" ht="12.75">
      <c r="AG2676" s="98"/>
    </row>
    <row r="2677" ht="12.75">
      <c r="AG2677" s="98"/>
    </row>
    <row r="2678" ht="12.75">
      <c r="AG2678" s="98"/>
    </row>
    <row r="2679" ht="12.75">
      <c r="AG2679" s="98"/>
    </row>
    <row r="2680" ht="12.75">
      <c r="AG2680" s="98"/>
    </row>
    <row r="2681" ht="12.75">
      <c r="AG2681" s="98"/>
    </row>
    <row r="2682" ht="12.75">
      <c r="AG2682" s="98"/>
    </row>
    <row r="2683" ht="12.75">
      <c r="AG2683" s="98"/>
    </row>
    <row r="2684" ht="12.75">
      <c r="AG2684" s="98"/>
    </row>
    <row r="2685" ht="12.75">
      <c r="AG2685" s="98"/>
    </row>
    <row r="2686" ht="12.75">
      <c r="AG2686" s="98"/>
    </row>
    <row r="2687" ht="12.75">
      <c r="AG2687" s="98"/>
    </row>
    <row r="2688" ht="12.75">
      <c r="AG2688" s="98"/>
    </row>
    <row r="2689" ht="12.75">
      <c r="AG2689" s="98"/>
    </row>
    <row r="2690" ht="12.75">
      <c r="AG2690" s="98"/>
    </row>
    <row r="2691" ht="12.75">
      <c r="AG2691" s="98"/>
    </row>
    <row r="2692" ht="12.75">
      <c r="AG2692" s="98"/>
    </row>
    <row r="2693" ht="12.75">
      <c r="AG2693" s="98"/>
    </row>
    <row r="2694" ht="12.75">
      <c r="AG2694" s="98"/>
    </row>
    <row r="2695" ht="12.75">
      <c r="AG2695" s="98"/>
    </row>
    <row r="2696" ht="12.75">
      <c r="AG2696" s="98"/>
    </row>
    <row r="2697" ht="12.75">
      <c r="AG2697" s="98"/>
    </row>
    <row r="2698" ht="12.75">
      <c r="AG2698" s="98"/>
    </row>
    <row r="2699" ht="12.75">
      <c r="AG2699" s="98"/>
    </row>
    <row r="2700" ht="12.75">
      <c r="AG2700" s="98"/>
    </row>
    <row r="2701" ht="12.75">
      <c r="AG2701" s="98"/>
    </row>
    <row r="2702" ht="12.75">
      <c r="AG2702" s="98"/>
    </row>
    <row r="2703" ht="12.75">
      <c r="AG2703" s="98"/>
    </row>
    <row r="2704" ht="12.75">
      <c r="AG2704" s="98"/>
    </row>
    <row r="2705" ht="12.75">
      <c r="AG2705" s="98"/>
    </row>
    <row r="2706" ht="12.75">
      <c r="AG2706" s="98"/>
    </row>
    <row r="2707" ht="12.75">
      <c r="AG2707" s="98"/>
    </row>
    <row r="2708" ht="12.75">
      <c r="AG2708" s="98"/>
    </row>
    <row r="2709" ht="12.75">
      <c r="AG2709" s="98"/>
    </row>
    <row r="2710" ht="12.75">
      <c r="AG2710" s="98"/>
    </row>
    <row r="2711" ht="12.75">
      <c r="AG2711" s="98"/>
    </row>
    <row r="2712" ht="12.75">
      <c r="AG2712" s="98"/>
    </row>
    <row r="2713" ht="12.75">
      <c r="AG2713" s="98"/>
    </row>
    <row r="2714" ht="12.75">
      <c r="AG2714" s="98"/>
    </row>
    <row r="2715" ht="12.75">
      <c r="AG2715" s="98"/>
    </row>
    <row r="2716" ht="12.75">
      <c r="AG2716" s="98"/>
    </row>
    <row r="2717" ht="12.75">
      <c r="AG2717" s="98"/>
    </row>
    <row r="2718" ht="12.75">
      <c r="AG2718" s="98"/>
    </row>
    <row r="2719" ht="12.75">
      <c r="AG2719" s="98"/>
    </row>
    <row r="2720" ht="12.75">
      <c r="AG2720" s="98"/>
    </row>
    <row r="2721" ht="12.75">
      <c r="AG2721" s="98"/>
    </row>
    <row r="2722" ht="12.75">
      <c r="AG2722" s="98"/>
    </row>
    <row r="2723" ht="12.75">
      <c r="AG2723" s="98"/>
    </row>
    <row r="2724" ht="12.75">
      <c r="AG2724" s="98"/>
    </row>
    <row r="2725" ht="12.75">
      <c r="AG2725" s="98"/>
    </row>
    <row r="2726" ht="12.75">
      <c r="AG2726" s="98"/>
    </row>
    <row r="2727" ht="12.75">
      <c r="AG2727" s="98"/>
    </row>
    <row r="2728" ht="12.75">
      <c r="AG2728" s="98"/>
    </row>
    <row r="2729" ht="12.75">
      <c r="AG2729" s="98"/>
    </row>
    <row r="2730" ht="12.75">
      <c r="AG2730" s="98"/>
    </row>
    <row r="2731" ht="12.75">
      <c r="AG2731" s="98"/>
    </row>
    <row r="2732" ht="12.75">
      <c r="AG2732" s="98"/>
    </row>
    <row r="2733" ht="12.75">
      <c r="AG2733" s="98"/>
    </row>
    <row r="2734" ht="12.75">
      <c r="AG2734" s="98"/>
    </row>
    <row r="2735" ht="12.75">
      <c r="AG2735" s="98"/>
    </row>
    <row r="2736" ht="12.75">
      <c r="AG2736" s="98"/>
    </row>
    <row r="2737" ht="12.75">
      <c r="AG2737" s="98"/>
    </row>
    <row r="2738" ht="12.75">
      <c r="AG2738" s="98"/>
    </row>
    <row r="2739" ht="12.75">
      <c r="AG2739" s="98"/>
    </row>
    <row r="2740" ht="12.75">
      <c r="AG2740" s="98"/>
    </row>
    <row r="2741" ht="12.75">
      <c r="AG2741" s="98"/>
    </row>
    <row r="2742" ht="12.75">
      <c r="AG2742" s="98"/>
    </row>
    <row r="2743" ht="12.75">
      <c r="AG2743" s="98"/>
    </row>
    <row r="2744" ht="12.75">
      <c r="AG2744" s="98"/>
    </row>
    <row r="2745" ht="12.75">
      <c r="AG2745" s="98"/>
    </row>
    <row r="2746" ht="12.75">
      <c r="AG2746" s="98"/>
    </row>
    <row r="2747" ht="12.75">
      <c r="AG2747" s="98"/>
    </row>
    <row r="2748" ht="12.75">
      <c r="AG2748" s="98"/>
    </row>
    <row r="2749" ht="12.75">
      <c r="AG2749" s="98"/>
    </row>
    <row r="2750" ht="12.75">
      <c r="AG2750" s="98"/>
    </row>
    <row r="2751" ht="12.75">
      <c r="AG2751" s="98"/>
    </row>
    <row r="2752" ht="12.75">
      <c r="AG2752" s="98"/>
    </row>
    <row r="2753" ht="12.75">
      <c r="AG2753" s="98"/>
    </row>
    <row r="2754" ht="12.75">
      <c r="AG2754" s="98"/>
    </row>
    <row r="2755" ht="12.75">
      <c r="AG2755" s="98"/>
    </row>
    <row r="2756" ht="12.75">
      <c r="AG2756" s="98"/>
    </row>
    <row r="2757" ht="12.75">
      <c r="AG2757" s="98"/>
    </row>
    <row r="2758" ht="12.75">
      <c r="AG2758" s="98"/>
    </row>
    <row r="2759" ht="12.75">
      <c r="AG2759" s="98"/>
    </row>
    <row r="2760" ht="12.75">
      <c r="AG2760" s="98"/>
    </row>
    <row r="2761" ht="12.75">
      <c r="AG2761" s="98"/>
    </row>
    <row r="2762" ht="12.75">
      <c r="AG2762" s="98"/>
    </row>
    <row r="2763" ht="12.75">
      <c r="AG2763" s="98"/>
    </row>
    <row r="2764" ht="12.75">
      <c r="AG2764" s="98"/>
    </row>
    <row r="2765" ht="12.75">
      <c r="AG2765" s="98"/>
    </row>
    <row r="2766" ht="12.75">
      <c r="AG2766" s="98"/>
    </row>
    <row r="2767" ht="12.75">
      <c r="AG2767" s="98"/>
    </row>
    <row r="2768" ht="12.75">
      <c r="AG2768" s="98"/>
    </row>
    <row r="2769" ht="12.75">
      <c r="AG2769" s="98"/>
    </row>
    <row r="2770" ht="12.75">
      <c r="AG2770" s="98"/>
    </row>
    <row r="2771" ht="12.75">
      <c r="AG2771" s="98"/>
    </row>
    <row r="2772" ht="12.75">
      <c r="AG2772" s="98"/>
    </row>
    <row r="2773" ht="12.75">
      <c r="AG2773" s="98"/>
    </row>
    <row r="2774" ht="12.75">
      <c r="AG2774" s="98"/>
    </row>
    <row r="2775" ht="12.75">
      <c r="AG2775" s="98"/>
    </row>
    <row r="2776" ht="12.75">
      <c r="AG2776" s="98"/>
    </row>
    <row r="2777" ht="12.75">
      <c r="AG2777" s="98"/>
    </row>
    <row r="2778" ht="12.75">
      <c r="AG2778" s="98"/>
    </row>
    <row r="2779" ht="12.75">
      <c r="AG2779" s="98"/>
    </row>
    <row r="2780" ht="12.75">
      <c r="AG2780" s="98"/>
    </row>
    <row r="2781" ht="12.75">
      <c r="AG2781" s="98"/>
    </row>
    <row r="2782" ht="12.75">
      <c r="AG2782" s="98"/>
    </row>
    <row r="2783" ht="12.75">
      <c r="AG2783" s="98"/>
    </row>
    <row r="2784" ht="12.75">
      <c r="AG2784" s="98"/>
    </row>
    <row r="2785" ht="12.75">
      <c r="AG2785" s="98"/>
    </row>
    <row r="2786" ht="12.75">
      <c r="AG2786" s="98"/>
    </row>
    <row r="2787" ht="12.75">
      <c r="AG2787" s="98"/>
    </row>
    <row r="2788" ht="12.75">
      <c r="AG2788" s="98"/>
    </row>
    <row r="2789" ht="12.75">
      <c r="AG2789" s="98"/>
    </row>
    <row r="2790" ht="12.75">
      <c r="AG2790" s="98"/>
    </row>
    <row r="2791" ht="12.75">
      <c r="AG2791" s="98"/>
    </row>
    <row r="2792" ht="12.75">
      <c r="AG2792" s="98"/>
    </row>
    <row r="2793" ht="12.75">
      <c r="AG2793" s="98"/>
    </row>
    <row r="2794" ht="12.75">
      <c r="AG2794" s="98"/>
    </row>
    <row r="2795" ht="12.75">
      <c r="AG2795" s="98"/>
    </row>
    <row r="2796" ht="12.75">
      <c r="AG2796" s="98"/>
    </row>
    <row r="2797" ht="12.75">
      <c r="AG2797" s="98"/>
    </row>
    <row r="2798" ht="12.75">
      <c r="AG2798" s="98"/>
    </row>
    <row r="2799" ht="12.75">
      <c r="AG2799" s="98"/>
    </row>
    <row r="2800" ht="12.75">
      <c r="AG2800" s="98"/>
    </row>
    <row r="2801" ht="12.75">
      <c r="AG2801" s="98"/>
    </row>
    <row r="2802" ht="12.75">
      <c r="AG2802" s="98"/>
    </row>
    <row r="2803" ht="12.75">
      <c r="AG2803" s="98"/>
    </row>
    <row r="2804" ht="12.75">
      <c r="AG2804" s="98"/>
    </row>
    <row r="2805" ht="12.75">
      <c r="AG2805" s="98"/>
    </row>
    <row r="2806" ht="12.75">
      <c r="AG2806" s="98"/>
    </row>
    <row r="2807" ht="12.75">
      <c r="AG2807" s="98"/>
    </row>
    <row r="2808" ht="12.75">
      <c r="AG2808" s="98"/>
    </row>
    <row r="2809" ht="12.75">
      <c r="AG2809" s="98"/>
    </row>
    <row r="2810" ht="12.75">
      <c r="AG2810" s="98"/>
    </row>
    <row r="2811" ht="12.75">
      <c r="AG2811" s="98"/>
    </row>
    <row r="2812" ht="12.75">
      <c r="AG2812" s="98"/>
    </row>
    <row r="2813" ht="12.75">
      <c r="AG2813" s="98"/>
    </row>
    <row r="2814" ht="12.75">
      <c r="AG2814" s="98"/>
    </row>
    <row r="2815" ht="12.75">
      <c r="AG2815" s="98"/>
    </row>
    <row r="2816" ht="12.75">
      <c r="AG2816" s="98"/>
    </row>
    <row r="2817" ht="12.75">
      <c r="AG2817" s="98"/>
    </row>
    <row r="2818" ht="12.75">
      <c r="AG2818" s="98"/>
    </row>
    <row r="2819" ht="12.75">
      <c r="AG2819" s="98"/>
    </row>
    <row r="2820" ht="12.75">
      <c r="AG2820" s="98"/>
    </row>
    <row r="2821" ht="12.75">
      <c r="AG2821" s="98"/>
    </row>
    <row r="2822" ht="12.75">
      <c r="AG2822" s="98"/>
    </row>
    <row r="2823" ht="12.75">
      <c r="AG2823" s="98"/>
    </row>
    <row r="2824" ht="12.75">
      <c r="AG2824" s="98"/>
    </row>
    <row r="2825" ht="12.75">
      <c r="AG2825" s="98"/>
    </row>
    <row r="2826" ht="12.75">
      <c r="AG2826" s="98"/>
    </row>
    <row r="2827" ht="12.75">
      <c r="AG2827" s="98"/>
    </row>
    <row r="2828" ht="12.75">
      <c r="AG2828" s="98"/>
    </row>
    <row r="2829" ht="12.75">
      <c r="AG2829" s="98"/>
    </row>
    <row r="2830" ht="12.75">
      <c r="AG2830" s="98"/>
    </row>
    <row r="2831" ht="12.75">
      <c r="AG2831" s="98"/>
    </row>
    <row r="2832" ht="12.75">
      <c r="AG2832" s="98"/>
    </row>
    <row r="2833" ht="12.75">
      <c r="AG2833" s="98"/>
    </row>
    <row r="2834" ht="12.75">
      <c r="AG2834" s="98"/>
    </row>
    <row r="2835" ht="12.75">
      <c r="AG2835" s="98"/>
    </row>
    <row r="2836" ht="12.75">
      <c r="AG2836" s="98"/>
    </row>
    <row r="2837" ht="12.75">
      <c r="AG2837" s="98"/>
    </row>
    <row r="2838" ht="12.75">
      <c r="AG2838" s="98"/>
    </row>
    <row r="2839" ht="12.75">
      <c r="AG2839" s="98"/>
    </row>
    <row r="2840" ht="12.75">
      <c r="AG2840" s="98"/>
    </row>
    <row r="2841" ht="12.75">
      <c r="AG2841" s="98"/>
    </row>
    <row r="2842" ht="12.75">
      <c r="AG2842" s="98"/>
    </row>
    <row r="2843" ht="12.75">
      <c r="AG2843" s="98"/>
    </row>
    <row r="2844" ht="12.75">
      <c r="AG2844" s="98"/>
    </row>
    <row r="2845" ht="12.75">
      <c r="AG2845" s="98"/>
    </row>
    <row r="2846" ht="12.75">
      <c r="AG2846" s="98"/>
    </row>
    <row r="2847" ht="12.75">
      <c r="AG2847" s="98"/>
    </row>
    <row r="2848" ht="12.75">
      <c r="AG2848" s="98"/>
    </row>
    <row r="2849" ht="12.75">
      <c r="AG2849" s="98"/>
    </row>
    <row r="2850" ht="12.75">
      <c r="AG2850" s="98"/>
    </row>
    <row r="2851" ht="12.75">
      <c r="AG2851" s="98"/>
    </row>
    <row r="2852" ht="12.75">
      <c r="AG2852" s="98"/>
    </row>
    <row r="2853" ht="12.75">
      <c r="AG2853" s="98"/>
    </row>
    <row r="2854" ht="12.75">
      <c r="AG2854" s="98"/>
    </row>
    <row r="2855" ht="12.75">
      <c r="AG2855" s="98"/>
    </row>
    <row r="2856" ht="12.75">
      <c r="AG2856" s="98"/>
    </row>
    <row r="2857" ht="12.75">
      <c r="AG2857" s="98"/>
    </row>
    <row r="2858" ht="12.75">
      <c r="AG2858" s="98"/>
    </row>
    <row r="2859" ht="12.75">
      <c r="AG2859" s="98"/>
    </row>
    <row r="2860" ht="12.75">
      <c r="AG2860" s="98"/>
    </row>
    <row r="2861" ht="12.75">
      <c r="AG2861" s="98"/>
    </row>
    <row r="2862" ht="12.75">
      <c r="AG2862" s="98"/>
    </row>
    <row r="2863" ht="12.75">
      <c r="AG2863" s="98"/>
    </row>
    <row r="2864" ht="12.75">
      <c r="AG2864" s="98"/>
    </row>
    <row r="2865" ht="12.75">
      <c r="AG2865" s="98"/>
    </row>
    <row r="2866" ht="12.75">
      <c r="AG2866" s="98"/>
    </row>
    <row r="2867" ht="12.75">
      <c r="AG2867" s="98"/>
    </row>
    <row r="2868" ht="12.75">
      <c r="AG2868" s="98"/>
    </row>
    <row r="2869" ht="12.75">
      <c r="AG2869" s="98"/>
    </row>
    <row r="2870" ht="12.75">
      <c r="AG2870" s="98"/>
    </row>
    <row r="2871" ht="12.75">
      <c r="AG2871" s="98"/>
    </row>
    <row r="2872" ht="12.75">
      <c r="AG2872" s="98"/>
    </row>
    <row r="2873" ht="12.75">
      <c r="AG2873" s="98"/>
    </row>
    <row r="2874" ht="12.75">
      <c r="AG2874" s="98"/>
    </row>
    <row r="2875" ht="12.75">
      <c r="AG2875" s="98"/>
    </row>
    <row r="2876" ht="12.75">
      <c r="AG2876" s="98"/>
    </row>
    <row r="2877" ht="12.75">
      <c r="AG2877" s="98"/>
    </row>
    <row r="2878" ht="12.75">
      <c r="AG2878" s="98"/>
    </row>
    <row r="2879" ht="12.75">
      <c r="AG2879" s="98"/>
    </row>
    <row r="2880" ht="12.75">
      <c r="AG2880" s="98"/>
    </row>
    <row r="2881" ht="12.75">
      <c r="AG2881" s="98"/>
    </row>
    <row r="2882" ht="12.75">
      <c r="AG2882" s="98"/>
    </row>
    <row r="2883" ht="12.75">
      <c r="AG2883" s="98"/>
    </row>
    <row r="2884" ht="12.75">
      <c r="AG2884" s="98"/>
    </row>
    <row r="2885" ht="12.75">
      <c r="AG2885" s="98"/>
    </row>
    <row r="2886" ht="12.75">
      <c r="AG2886" s="98"/>
    </row>
    <row r="2887" ht="12.75">
      <c r="AG2887" s="98"/>
    </row>
    <row r="2888" ht="12.75">
      <c r="AG2888" s="98"/>
    </row>
    <row r="2889" ht="12.75">
      <c r="AG2889" s="98"/>
    </row>
    <row r="2890" ht="12.75">
      <c r="AG2890" s="98"/>
    </row>
    <row r="2891" ht="12.75">
      <c r="AG2891" s="98"/>
    </row>
    <row r="2892" ht="12.75">
      <c r="AG2892" s="98"/>
    </row>
    <row r="2893" ht="12.75">
      <c r="AG2893" s="98"/>
    </row>
    <row r="2894" ht="12.75">
      <c r="AG2894" s="98"/>
    </row>
    <row r="2895" ht="12.75">
      <c r="AG2895" s="98"/>
    </row>
    <row r="2896" ht="12.75">
      <c r="AG2896" s="98"/>
    </row>
    <row r="2897" ht="12.75">
      <c r="AG2897" s="98"/>
    </row>
    <row r="2898" ht="12.75">
      <c r="AG2898" s="98"/>
    </row>
    <row r="2899" ht="12.75">
      <c r="AG2899" s="98"/>
    </row>
    <row r="2900" ht="12.75">
      <c r="AG2900" s="98"/>
    </row>
    <row r="2901" ht="12.75">
      <c r="AG2901" s="98"/>
    </row>
    <row r="2902" ht="12.75">
      <c r="AG2902" s="98"/>
    </row>
    <row r="2903" ht="12.75">
      <c r="AG2903" s="98"/>
    </row>
    <row r="2904" ht="12.75">
      <c r="AG2904" s="98"/>
    </row>
    <row r="2905" ht="12.75">
      <c r="AG2905" s="98"/>
    </row>
    <row r="2906" ht="12.75">
      <c r="AG2906" s="98"/>
    </row>
    <row r="2907" ht="12.75">
      <c r="AG2907" s="98"/>
    </row>
    <row r="2908" ht="12.75">
      <c r="AG2908" s="98"/>
    </row>
    <row r="2909" ht="12.75">
      <c r="AG2909" s="98"/>
    </row>
    <row r="2910" ht="12.75">
      <c r="AG2910" s="98"/>
    </row>
    <row r="2911" ht="12.75">
      <c r="AG2911" s="98"/>
    </row>
    <row r="2912" ht="12.75">
      <c r="AG2912" s="98"/>
    </row>
    <row r="2913" ht="12.75">
      <c r="AG2913" s="98"/>
    </row>
    <row r="2914" ht="12.75">
      <c r="AG2914" s="98"/>
    </row>
    <row r="2915" ht="12.75">
      <c r="AG2915" s="98"/>
    </row>
    <row r="2916" ht="12.75">
      <c r="AG2916" s="98"/>
    </row>
    <row r="2917" ht="12.75">
      <c r="AG2917" s="98"/>
    </row>
    <row r="2918" ht="12.75">
      <c r="AG2918" s="98"/>
    </row>
    <row r="2919" ht="12.75">
      <c r="AG2919" s="98"/>
    </row>
    <row r="2920" ht="12.75">
      <c r="AG2920" s="98"/>
    </row>
    <row r="2921" ht="12.75">
      <c r="AG2921" s="98"/>
    </row>
    <row r="2922" ht="12.75">
      <c r="AG2922" s="98"/>
    </row>
    <row r="2923" ht="12.75">
      <c r="AG2923" s="98"/>
    </row>
    <row r="2924" ht="12.75">
      <c r="AG2924" s="98"/>
    </row>
    <row r="2925" ht="12.75">
      <c r="AG2925" s="98"/>
    </row>
    <row r="2926" ht="12.75">
      <c r="AG2926" s="98"/>
    </row>
    <row r="2927" ht="12.75">
      <c r="AG2927" s="98"/>
    </row>
    <row r="2928" ht="12.75">
      <c r="AG2928" s="98"/>
    </row>
    <row r="2929" ht="12.75">
      <c r="AG2929" s="98"/>
    </row>
    <row r="2930" ht="12.75">
      <c r="AG2930" s="98"/>
    </row>
    <row r="2931" ht="12.75">
      <c r="AG2931" s="98"/>
    </row>
    <row r="2932" ht="12.75">
      <c r="AG2932" s="98"/>
    </row>
    <row r="2933" ht="12.75">
      <c r="AG2933" s="98"/>
    </row>
    <row r="2934" ht="12.75">
      <c r="AG2934" s="98"/>
    </row>
    <row r="2935" ht="12.75">
      <c r="AG2935" s="98"/>
    </row>
    <row r="2936" ht="12.75">
      <c r="AG2936" s="98"/>
    </row>
    <row r="2937" ht="12.75">
      <c r="AG2937" s="98"/>
    </row>
    <row r="2938" ht="12.75">
      <c r="AG2938" s="98"/>
    </row>
    <row r="2939" ht="12.75">
      <c r="AG2939" s="98"/>
    </row>
    <row r="2940" ht="12.75">
      <c r="AG2940" s="98"/>
    </row>
    <row r="2941" ht="12.75">
      <c r="AG2941" s="98"/>
    </row>
    <row r="2942" ht="12.75">
      <c r="AG2942" s="98"/>
    </row>
    <row r="2943" ht="12.75">
      <c r="AG2943" s="98"/>
    </row>
    <row r="2944" ht="12.75">
      <c r="AG2944" s="98"/>
    </row>
    <row r="2945" ht="12.75">
      <c r="AG2945" s="98"/>
    </row>
    <row r="2946" ht="12.75">
      <c r="AG2946" s="98"/>
    </row>
    <row r="2947" ht="12.75">
      <c r="AG2947" s="98"/>
    </row>
    <row r="2948" ht="12.75">
      <c r="AG2948" s="98"/>
    </row>
    <row r="2949" ht="12.75">
      <c r="AG2949" s="98"/>
    </row>
    <row r="2950" ht="12.75">
      <c r="AG2950" s="98"/>
    </row>
    <row r="2951" ht="12.75">
      <c r="AG2951" s="98"/>
    </row>
    <row r="2952" ht="12.75">
      <c r="AG2952" s="98"/>
    </row>
    <row r="2953" ht="12.75">
      <c r="AG2953" s="98"/>
    </row>
    <row r="2954" ht="12.75">
      <c r="AG2954" s="98"/>
    </row>
    <row r="2955" ht="12.75">
      <c r="AG2955" s="98"/>
    </row>
    <row r="2956" ht="12.75">
      <c r="AG2956" s="98"/>
    </row>
    <row r="2957" ht="12.75">
      <c r="AG2957" s="98"/>
    </row>
    <row r="2958" ht="12.75">
      <c r="AG2958" s="98"/>
    </row>
    <row r="2959" ht="12.75">
      <c r="AG2959" s="98"/>
    </row>
    <row r="2960" ht="12.75">
      <c r="AG2960" s="98"/>
    </row>
    <row r="2961" ht="12.75">
      <c r="AG2961" s="98"/>
    </row>
    <row r="2962" ht="12.75">
      <c r="AG2962" s="98"/>
    </row>
    <row r="2963" ht="12.75">
      <c r="AG2963" s="98"/>
    </row>
    <row r="2964" ht="12.75">
      <c r="AG2964" s="98"/>
    </row>
    <row r="2965" ht="12.75">
      <c r="AG2965" s="98"/>
    </row>
    <row r="2966" ht="12.75">
      <c r="AG2966" s="98"/>
    </row>
    <row r="2967" ht="12.75">
      <c r="AG2967" s="98"/>
    </row>
    <row r="2968" ht="12.75">
      <c r="AG2968" s="98"/>
    </row>
    <row r="2969" ht="12.75">
      <c r="AG2969" s="98"/>
    </row>
    <row r="2970" ht="12.75">
      <c r="AG2970" s="98"/>
    </row>
    <row r="2971" ht="12.75">
      <c r="AG2971" s="98"/>
    </row>
    <row r="2972" ht="12.75">
      <c r="AG2972" s="98"/>
    </row>
    <row r="2973" ht="12.75">
      <c r="AG2973" s="98"/>
    </row>
    <row r="2974" ht="12.75">
      <c r="AG2974" s="98"/>
    </row>
    <row r="2975" ht="12.75">
      <c r="AG2975" s="98"/>
    </row>
    <row r="2976" ht="12.75">
      <c r="AG2976" s="98"/>
    </row>
    <row r="2977" ht="12.75">
      <c r="AG2977" s="98"/>
    </row>
    <row r="2978" ht="12.75">
      <c r="AG2978" s="98"/>
    </row>
    <row r="2979" ht="12.75">
      <c r="AG2979" s="98"/>
    </row>
    <row r="2980" ht="12.75">
      <c r="AG2980" s="98"/>
    </row>
    <row r="2981" ht="12.75">
      <c r="AG2981" s="98"/>
    </row>
    <row r="2982" ht="12.75">
      <c r="AG2982" s="98"/>
    </row>
    <row r="2983" ht="12.75">
      <c r="AG2983" s="98"/>
    </row>
    <row r="2984" ht="12.75">
      <c r="AG2984" s="98"/>
    </row>
    <row r="2985" ht="12.75">
      <c r="AG2985" s="98"/>
    </row>
    <row r="2986" ht="12.75">
      <c r="AG2986" s="98"/>
    </row>
    <row r="2987" ht="12.75">
      <c r="AG2987" s="98"/>
    </row>
    <row r="2988" ht="12.75">
      <c r="AG2988" s="98"/>
    </row>
    <row r="2989" ht="12.75">
      <c r="AG2989" s="98"/>
    </row>
    <row r="2990" ht="12.75">
      <c r="AG2990" s="98"/>
    </row>
    <row r="2991" ht="12.75">
      <c r="AG2991" s="98"/>
    </row>
    <row r="2992" ht="12.75">
      <c r="AG2992" s="98"/>
    </row>
    <row r="2993" ht="12.75">
      <c r="AG2993" s="98"/>
    </row>
    <row r="2994" ht="12.75">
      <c r="AG2994" s="98"/>
    </row>
    <row r="2995" ht="12.75">
      <c r="AG2995" s="98"/>
    </row>
    <row r="2996" ht="12.75">
      <c r="AG2996" s="98"/>
    </row>
    <row r="2997" ht="12.75">
      <c r="AG2997" s="98"/>
    </row>
    <row r="2998" ht="12.75">
      <c r="AG2998" s="98"/>
    </row>
    <row r="2999" ht="12.75">
      <c r="AG2999" s="98"/>
    </row>
    <row r="3000" ht="12.75">
      <c r="AG3000" s="98"/>
    </row>
    <row r="3001" ht="12.75">
      <c r="AG3001" s="98"/>
    </row>
    <row r="3002" ht="12.75">
      <c r="AG3002" s="98"/>
    </row>
    <row r="3003" ht="12.75">
      <c r="AG3003" s="98"/>
    </row>
    <row r="3004" ht="12.75">
      <c r="AG3004" s="98"/>
    </row>
    <row r="3005" ht="12.75">
      <c r="AG3005" s="98"/>
    </row>
    <row r="3006" ht="12.75">
      <c r="AG3006" s="98"/>
    </row>
    <row r="3007" ht="12.75">
      <c r="AG3007" s="98"/>
    </row>
    <row r="3008" ht="12.75">
      <c r="AG3008" s="98"/>
    </row>
    <row r="3009" ht="12.75">
      <c r="AG3009" s="98"/>
    </row>
    <row r="3010" ht="12.75">
      <c r="AG3010" s="98"/>
    </row>
    <row r="3011" ht="12.75">
      <c r="AG3011" s="98"/>
    </row>
    <row r="3012" ht="12.75">
      <c r="AG3012" s="98"/>
    </row>
    <row r="3013" ht="12.75">
      <c r="AG3013" s="98"/>
    </row>
    <row r="3014" ht="12.75">
      <c r="AG3014" s="98"/>
    </row>
    <row r="3015" ht="12.75">
      <c r="AG3015" s="98"/>
    </row>
    <row r="3016" ht="12.75">
      <c r="AG3016" s="98"/>
    </row>
    <row r="3017" ht="12.75">
      <c r="AG3017" s="98"/>
    </row>
    <row r="3018" ht="12.75">
      <c r="AG3018" s="98"/>
    </row>
    <row r="3019" ht="12.75">
      <c r="AG3019" s="98"/>
    </row>
    <row r="3020" ht="12.75">
      <c r="AG3020" s="98"/>
    </row>
    <row r="3021" ht="12.75">
      <c r="AG3021" s="98"/>
    </row>
    <row r="3022" ht="12.75">
      <c r="AG3022" s="98"/>
    </row>
    <row r="3023" ht="12.75">
      <c r="AG3023" s="98"/>
    </row>
    <row r="3024" ht="12.75">
      <c r="AG3024" s="98"/>
    </row>
    <row r="3025" ht="12.75">
      <c r="AG3025" s="98"/>
    </row>
    <row r="3026" ht="12.75">
      <c r="AG3026" s="98"/>
    </row>
    <row r="3027" ht="12.75">
      <c r="AG3027" s="98"/>
    </row>
    <row r="3028" ht="12.75">
      <c r="AG3028" s="98"/>
    </row>
    <row r="3029" ht="12.75">
      <c r="AG3029" s="98"/>
    </row>
    <row r="3030" ht="12.75">
      <c r="AG3030" s="98"/>
    </row>
    <row r="3031" ht="12.75">
      <c r="AG3031" s="98"/>
    </row>
    <row r="3032" ht="12.75">
      <c r="AG3032" s="98"/>
    </row>
    <row r="3033" ht="12.75">
      <c r="AG3033" s="98"/>
    </row>
    <row r="3034" ht="12.75">
      <c r="AG3034" s="98"/>
    </row>
    <row r="3035" ht="12.75">
      <c r="AG3035" s="98"/>
    </row>
    <row r="3036" ht="12.75">
      <c r="AG3036" s="98"/>
    </row>
    <row r="3037" ht="12.75">
      <c r="AG3037" s="98"/>
    </row>
    <row r="3038" ht="12.75">
      <c r="AG3038" s="98"/>
    </row>
    <row r="3039" ht="12.75">
      <c r="AG3039" s="98"/>
    </row>
    <row r="3040" ht="12.75">
      <c r="AG3040" s="98"/>
    </row>
    <row r="3041" ht="12.75">
      <c r="AG3041" s="98"/>
    </row>
    <row r="3042" ht="12.75">
      <c r="AG3042" s="98"/>
    </row>
    <row r="3043" ht="12.75">
      <c r="AG3043" s="98"/>
    </row>
    <row r="3044" ht="12.75">
      <c r="AG3044" s="98"/>
    </row>
    <row r="3045" ht="12.75">
      <c r="AG3045" s="98"/>
    </row>
    <row r="3046" ht="12.75">
      <c r="AG3046" s="98"/>
    </row>
    <row r="3047" ht="12.75">
      <c r="AG3047" s="98"/>
    </row>
    <row r="3048" ht="12.75">
      <c r="AG3048" s="98"/>
    </row>
    <row r="3049" ht="12.75">
      <c r="AG3049" s="98"/>
    </row>
    <row r="3050" ht="12.75">
      <c r="AG3050" s="98"/>
    </row>
    <row r="3051" ht="12.75">
      <c r="AG3051" s="98"/>
    </row>
    <row r="3052" ht="12.75">
      <c r="AG3052" s="98"/>
    </row>
    <row r="3053" ht="12.75">
      <c r="AG3053" s="98"/>
    </row>
    <row r="3054" ht="12.75">
      <c r="AG3054" s="98"/>
    </row>
    <row r="3055" ht="12.75">
      <c r="AG3055" s="98"/>
    </row>
    <row r="3056" ht="12.75">
      <c r="AG3056" s="98"/>
    </row>
    <row r="3057" ht="12.75">
      <c r="AG3057" s="98"/>
    </row>
    <row r="3058" ht="12.75">
      <c r="AG3058" s="98"/>
    </row>
    <row r="3059" ht="12.75">
      <c r="AG3059" s="98"/>
    </row>
    <row r="3060" ht="12.75">
      <c r="AG3060" s="98"/>
    </row>
    <row r="3061" ht="12.75">
      <c r="AG3061" s="98"/>
    </row>
    <row r="3062" ht="12.75">
      <c r="AG3062" s="98"/>
    </row>
    <row r="3063" ht="12.75">
      <c r="AG3063" s="98"/>
    </row>
    <row r="3064" ht="12.75">
      <c r="AG3064" s="98"/>
    </row>
    <row r="3065" ht="12.75">
      <c r="AG3065" s="98"/>
    </row>
    <row r="3066" ht="12.75">
      <c r="AG3066" s="98"/>
    </row>
    <row r="3067" ht="12.75">
      <c r="AG3067" s="98"/>
    </row>
    <row r="3068" ht="12.75">
      <c r="AG3068" s="98"/>
    </row>
    <row r="3069" ht="12.75">
      <c r="AG3069" s="98"/>
    </row>
    <row r="3070" ht="12.75">
      <c r="AG3070" s="98"/>
    </row>
    <row r="3071" ht="12.75">
      <c r="AG3071" s="98"/>
    </row>
    <row r="3072" ht="12.75">
      <c r="AG3072" s="98"/>
    </row>
    <row r="3073" ht="12.75">
      <c r="AG3073" s="98"/>
    </row>
    <row r="3074" ht="12.75">
      <c r="AG3074" s="98"/>
    </row>
    <row r="3075" ht="12.75">
      <c r="AG3075" s="98"/>
    </row>
    <row r="3076" ht="12.75">
      <c r="AG3076" s="98"/>
    </row>
    <row r="3077" ht="12.75">
      <c r="AG3077" s="98"/>
    </row>
    <row r="3078" ht="12.75">
      <c r="AG3078" s="98"/>
    </row>
    <row r="3079" ht="12.75">
      <c r="AG3079" s="98"/>
    </row>
    <row r="3080" ht="12.75">
      <c r="AG3080" s="98"/>
    </row>
    <row r="3081" ht="12.75">
      <c r="AG3081" s="98"/>
    </row>
    <row r="3082" ht="12.75">
      <c r="AG3082" s="98"/>
    </row>
    <row r="3083" ht="12.75">
      <c r="AG3083" s="98"/>
    </row>
    <row r="3084" ht="12.75">
      <c r="AG3084" s="98"/>
    </row>
    <row r="3085" ht="12.75">
      <c r="AG3085" s="98"/>
    </row>
    <row r="3086" ht="12.75">
      <c r="AG3086" s="98"/>
    </row>
    <row r="3087" ht="12.75">
      <c r="AG3087" s="98"/>
    </row>
    <row r="3088" ht="12.75">
      <c r="AG3088" s="98"/>
    </row>
    <row r="3089" ht="12.75">
      <c r="AG3089" s="98"/>
    </row>
    <row r="3090" ht="12.75">
      <c r="AG3090" s="98"/>
    </row>
    <row r="3091" ht="12.75">
      <c r="AG3091" s="98"/>
    </row>
    <row r="3092" ht="12.75">
      <c r="AG3092" s="98"/>
    </row>
    <row r="3093" ht="12.75">
      <c r="AG3093" s="98"/>
    </row>
    <row r="3094" ht="12.75">
      <c r="AG3094" s="98"/>
    </row>
    <row r="3095" ht="12.75">
      <c r="AG3095" s="98"/>
    </row>
    <row r="3096" ht="12.75">
      <c r="AG3096" s="98"/>
    </row>
    <row r="3097" ht="12.75">
      <c r="AG3097" s="98"/>
    </row>
    <row r="3098" ht="12.75">
      <c r="AG3098" s="98"/>
    </row>
    <row r="3099" ht="12.75">
      <c r="AG3099" s="98"/>
    </row>
    <row r="3100" ht="12.75">
      <c r="AG3100" s="98"/>
    </row>
    <row r="3101" ht="12.75">
      <c r="AG3101" s="98"/>
    </row>
    <row r="3102" ht="12.75">
      <c r="AG3102" s="98"/>
    </row>
    <row r="3103" ht="12.75">
      <c r="AG3103" s="98"/>
    </row>
    <row r="3104" ht="12.75">
      <c r="AG3104" s="98"/>
    </row>
    <row r="3105" ht="12.75">
      <c r="AG3105" s="98"/>
    </row>
    <row r="3106" ht="12.75">
      <c r="AG3106" s="98"/>
    </row>
    <row r="3107" ht="12.75">
      <c r="AG3107" s="98"/>
    </row>
    <row r="3108" ht="12.75">
      <c r="AG3108" s="98"/>
    </row>
    <row r="3109" ht="12.75">
      <c r="AG3109" s="98"/>
    </row>
    <row r="3110" ht="12.75">
      <c r="AG3110" s="98"/>
    </row>
    <row r="3111" ht="12.75">
      <c r="AG3111" s="98"/>
    </row>
    <row r="3112" ht="12.75">
      <c r="AG3112" s="98"/>
    </row>
    <row r="3113" ht="12.75">
      <c r="AG3113" s="98"/>
    </row>
    <row r="3114" ht="12.75">
      <c r="AG3114" s="98"/>
    </row>
    <row r="3115" ht="12.75">
      <c r="AG3115" s="98"/>
    </row>
    <row r="3116" ht="12.75">
      <c r="AG3116" s="98"/>
    </row>
    <row r="3117" ht="12.75">
      <c r="AG3117" s="98"/>
    </row>
    <row r="3118" ht="12.75">
      <c r="AG3118" s="98"/>
    </row>
    <row r="3119" ht="12.75">
      <c r="AG3119" s="98"/>
    </row>
    <row r="3120" ht="12.75">
      <c r="AG3120" s="98"/>
    </row>
    <row r="3121" ht="12.75">
      <c r="AG3121" s="98"/>
    </row>
    <row r="3122" ht="12.75">
      <c r="AG3122" s="98"/>
    </row>
    <row r="3123" ht="12.75">
      <c r="AG3123" s="98"/>
    </row>
    <row r="3124" ht="12.75">
      <c r="AG3124" s="98"/>
    </row>
    <row r="3125" ht="12.75">
      <c r="AG3125" s="98"/>
    </row>
    <row r="3126" ht="12.75">
      <c r="AG3126" s="98"/>
    </row>
    <row r="3127" ht="12.75">
      <c r="AG3127" s="98"/>
    </row>
    <row r="3128" ht="12.75">
      <c r="AG3128" s="98"/>
    </row>
    <row r="3129" ht="12.75">
      <c r="AG3129" s="98"/>
    </row>
    <row r="3130" ht="12.75">
      <c r="AG3130" s="98"/>
    </row>
    <row r="3131" ht="12.75">
      <c r="AG3131" s="98"/>
    </row>
    <row r="3132" ht="12.75">
      <c r="AG3132" s="98"/>
    </row>
    <row r="3133" ht="12.75">
      <c r="AG3133" s="98"/>
    </row>
    <row r="3134" ht="12.75">
      <c r="AG3134" s="98"/>
    </row>
    <row r="3135" ht="12.75">
      <c r="AG3135" s="98"/>
    </row>
    <row r="3136" ht="12.75">
      <c r="AG3136" s="98"/>
    </row>
    <row r="3137" ht="12.75">
      <c r="AG3137" s="98"/>
    </row>
    <row r="3138" ht="12.75">
      <c r="AG3138" s="98"/>
    </row>
    <row r="3139" ht="12.75">
      <c r="AG3139" s="98"/>
    </row>
    <row r="3140" ht="12.75">
      <c r="AG3140" s="98"/>
    </row>
    <row r="3141" ht="12.75">
      <c r="AG3141" s="98"/>
    </row>
    <row r="3142" ht="12.75">
      <c r="AG3142" s="98"/>
    </row>
    <row r="3143" ht="12.75">
      <c r="AG3143" s="98"/>
    </row>
    <row r="3144" ht="12.75">
      <c r="AG3144" s="98"/>
    </row>
    <row r="3145" ht="12.75">
      <c r="AG3145" s="98"/>
    </row>
    <row r="3146" ht="12.75">
      <c r="AG3146" s="98"/>
    </row>
    <row r="3147" ht="12.75">
      <c r="AG3147" s="98"/>
    </row>
    <row r="3148" ht="12.75">
      <c r="AG3148" s="98"/>
    </row>
    <row r="3149" ht="12.75">
      <c r="AG3149" s="98"/>
    </row>
    <row r="3150" ht="12.75">
      <c r="AG3150" s="98"/>
    </row>
    <row r="3151" ht="12.75">
      <c r="AG3151" s="98"/>
    </row>
    <row r="3152" ht="12.75">
      <c r="AG3152" s="98"/>
    </row>
    <row r="3153" ht="12.75">
      <c r="AG3153" s="98"/>
    </row>
    <row r="3154" ht="12.75">
      <c r="AG3154" s="98"/>
    </row>
    <row r="3155" ht="12.75">
      <c r="AG3155" s="98"/>
    </row>
    <row r="3156" ht="12.75">
      <c r="AG3156" s="98"/>
    </row>
    <row r="3157" ht="12.75">
      <c r="AG3157" s="98"/>
    </row>
    <row r="3158" ht="12.75">
      <c r="AG3158" s="98"/>
    </row>
    <row r="3159" ht="12.75">
      <c r="AG3159" s="98"/>
    </row>
    <row r="3160" ht="12.75">
      <c r="AG3160" s="98"/>
    </row>
    <row r="3161" ht="12.75">
      <c r="AG3161" s="98"/>
    </row>
    <row r="3162" ht="12.75">
      <c r="AG3162" s="98"/>
    </row>
    <row r="3163" ht="12.75">
      <c r="AG3163" s="98"/>
    </row>
    <row r="3164" ht="12.75">
      <c r="AG3164" s="98"/>
    </row>
    <row r="3165" ht="12.75">
      <c r="AG3165" s="98"/>
    </row>
    <row r="3166" ht="12.75">
      <c r="AG3166" s="98"/>
    </row>
    <row r="3167" ht="12.75">
      <c r="AG3167" s="98"/>
    </row>
    <row r="3168" ht="12.75">
      <c r="AG3168" s="98"/>
    </row>
    <row r="3169" ht="12.75">
      <c r="AG3169" s="98"/>
    </row>
    <row r="3170" ht="12.75">
      <c r="AG3170" s="98"/>
    </row>
    <row r="3171" ht="12.75">
      <c r="AG3171" s="98"/>
    </row>
    <row r="3172" ht="12.75">
      <c r="AG3172" s="98"/>
    </row>
    <row r="3173" ht="12.75">
      <c r="AG3173" s="98"/>
    </row>
    <row r="3174" ht="12.75">
      <c r="AG3174" s="98"/>
    </row>
    <row r="3175" ht="12.75">
      <c r="AG3175" s="98"/>
    </row>
    <row r="3176" ht="12.75">
      <c r="AG3176" s="98"/>
    </row>
    <row r="3177" ht="12.75">
      <c r="AG3177" s="98"/>
    </row>
    <row r="3178" ht="12.75">
      <c r="AG3178" s="98"/>
    </row>
    <row r="3179" ht="12.75">
      <c r="AG3179" s="98"/>
    </row>
    <row r="3180" ht="12.75">
      <c r="AG3180" s="98"/>
    </row>
    <row r="3181" ht="12.75">
      <c r="AG3181" s="98"/>
    </row>
    <row r="3182" ht="12.75">
      <c r="AG3182" s="98"/>
    </row>
    <row r="3183" ht="12.75">
      <c r="AG3183" s="98"/>
    </row>
    <row r="3184" ht="12.75">
      <c r="AG3184" s="98"/>
    </row>
    <row r="3185" ht="12.75">
      <c r="AG3185" s="98"/>
    </row>
    <row r="3186" ht="12.75">
      <c r="AG3186" s="98"/>
    </row>
    <row r="3187" ht="12.75">
      <c r="AG3187" s="98"/>
    </row>
    <row r="3188" ht="12.75">
      <c r="AG3188" s="98"/>
    </row>
    <row r="3189" ht="12.75">
      <c r="AG3189" s="98"/>
    </row>
    <row r="3190" ht="12.75">
      <c r="AG3190" s="98"/>
    </row>
    <row r="3191" ht="12.75">
      <c r="AG3191" s="98"/>
    </row>
    <row r="3192" ht="12.75">
      <c r="AG3192" s="98"/>
    </row>
    <row r="3193" ht="12.75">
      <c r="AG3193" s="98"/>
    </row>
    <row r="3194" ht="12.75">
      <c r="AG3194" s="98"/>
    </row>
    <row r="3195" ht="12.75">
      <c r="AG3195" s="98"/>
    </row>
    <row r="3196" ht="12.75">
      <c r="AG3196" s="98"/>
    </row>
    <row r="3197" ht="12.75">
      <c r="AG3197" s="98"/>
    </row>
    <row r="3198" ht="12.75">
      <c r="AG3198" s="98"/>
    </row>
    <row r="3199" ht="12.75">
      <c r="AG3199" s="98"/>
    </row>
    <row r="3200" ht="12.75">
      <c r="AG3200" s="98"/>
    </row>
    <row r="3201" ht="12.75">
      <c r="AG3201" s="98"/>
    </row>
    <row r="3202" ht="12.75">
      <c r="AG3202" s="98"/>
    </row>
    <row r="3203" ht="12.75">
      <c r="AG3203" s="98"/>
    </row>
    <row r="3204" ht="12.75">
      <c r="AG3204" s="98"/>
    </row>
    <row r="3205" ht="12.75">
      <c r="AG3205" s="98"/>
    </row>
    <row r="3206" ht="12.75">
      <c r="AG3206" s="98"/>
    </row>
    <row r="3207" ht="12.75">
      <c r="AG3207" s="98"/>
    </row>
    <row r="3208" ht="12.75">
      <c r="AG3208" s="98"/>
    </row>
    <row r="3209" ht="12.75">
      <c r="AG3209" s="98"/>
    </row>
    <row r="3210" ht="12.75">
      <c r="AG3210" s="98"/>
    </row>
    <row r="3211" ht="12.75">
      <c r="AG3211" s="98"/>
    </row>
    <row r="3212" ht="12.75">
      <c r="AG3212" s="98"/>
    </row>
    <row r="3213" ht="12.75">
      <c r="AG3213" s="98"/>
    </row>
    <row r="3214" ht="12.75">
      <c r="AG3214" s="98"/>
    </row>
    <row r="3215" ht="12.75">
      <c r="AG3215" s="98"/>
    </row>
    <row r="3216" ht="12.75">
      <c r="AG3216" s="98"/>
    </row>
    <row r="3217" ht="12.75">
      <c r="AG3217" s="98"/>
    </row>
    <row r="3218" ht="12.75">
      <c r="AG3218" s="98"/>
    </row>
    <row r="3219" ht="12.75">
      <c r="AG3219" s="98"/>
    </row>
    <row r="3220" ht="12.75">
      <c r="AG3220" s="98"/>
    </row>
    <row r="3221" ht="12.75">
      <c r="AG3221" s="98"/>
    </row>
    <row r="3222" ht="12.75">
      <c r="AG3222" s="98"/>
    </row>
    <row r="3223" ht="12.75">
      <c r="AG3223" s="98"/>
    </row>
    <row r="3224" ht="12.75">
      <c r="AG3224" s="98"/>
    </row>
    <row r="3225" ht="12.75">
      <c r="AG3225" s="98"/>
    </row>
    <row r="3226" ht="12.75">
      <c r="AG3226" s="98"/>
    </row>
    <row r="3227" ht="12.75">
      <c r="AG3227" s="98"/>
    </row>
    <row r="3228" ht="12.75">
      <c r="AG3228" s="98"/>
    </row>
    <row r="3229" ht="12.75">
      <c r="AG3229" s="98"/>
    </row>
    <row r="3230" ht="12.75">
      <c r="AG3230" s="98"/>
    </row>
    <row r="3231" ht="12.75">
      <c r="AG3231" s="98"/>
    </row>
    <row r="3232" ht="12.75">
      <c r="AG3232" s="98"/>
    </row>
    <row r="3233" ht="12.75">
      <c r="AG3233" s="98"/>
    </row>
    <row r="3234" ht="12.75">
      <c r="AG3234" s="98"/>
    </row>
    <row r="3235" ht="12.75">
      <c r="AG3235" s="98"/>
    </row>
    <row r="3236" ht="12.75">
      <c r="AG3236" s="98"/>
    </row>
    <row r="3237" ht="12.75">
      <c r="AG3237" s="98"/>
    </row>
    <row r="3238" ht="12.75">
      <c r="AG3238" s="98"/>
    </row>
    <row r="3239" ht="12.75">
      <c r="AG3239" s="98"/>
    </row>
    <row r="3240" ht="12.75">
      <c r="AG3240" s="98"/>
    </row>
    <row r="3241" ht="12.75">
      <c r="AG3241" s="98"/>
    </row>
    <row r="3242" ht="12.75">
      <c r="AG3242" s="98"/>
    </row>
    <row r="3243" ht="12.75">
      <c r="AG3243" s="98"/>
    </row>
    <row r="3244" ht="12.75">
      <c r="AG3244" s="98"/>
    </row>
    <row r="3245" ht="12.75">
      <c r="AG3245" s="98"/>
    </row>
    <row r="3246" ht="12.75">
      <c r="AG3246" s="98"/>
    </row>
    <row r="3247" ht="12.75">
      <c r="AG3247" s="98"/>
    </row>
    <row r="3248" ht="12.75">
      <c r="AG3248" s="98"/>
    </row>
    <row r="3249" ht="12.75">
      <c r="AG3249" s="98"/>
    </row>
    <row r="3250" ht="12.75">
      <c r="AG3250" s="98"/>
    </row>
    <row r="3251" ht="12.75">
      <c r="AG3251" s="98"/>
    </row>
    <row r="3252" ht="12.75">
      <c r="AG3252" s="98"/>
    </row>
    <row r="3253" ht="12.75">
      <c r="AG3253" s="98"/>
    </row>
    <row r="3254" ht="12.75">
      <c r="AG3254" s="98"/>
    </row>
    <row r="3255" ht="12.75">
      <c r="AG3255" s="98"/>
    </row>
    <row r="3256" ht="12.75">
      <c r="AG3256" s="98"/>
    </row>
    <row r="3257" ht="12.75">
      <c r="AG3257" s="98"/>
    </row>
    <row r="3258" ht="12.75">
      <c r="AG3258" s="98"/>
    </row>
    <row r="3259" ht="12.75">
      <c r="AG3259" s="98"/>
    </row>
    <row r="3260" ht="12.75">
      <c r="AG3260" s="98"/>
    </row>
    <row r="3261" ht="12.75">
      <c r="AG3261" s="98"/>
    </row>
    <row r="3262" ht="12.75">
      <c r="AG3262" s="98"/>
    </row>
    <row r="3263" ht="12.75">
      <c r="AG3263" s="98"/>
    </row>
    <row r="3264" ht="12.75">
      <c r="AG3264" s="98"/>
    </row>
    <row r="3265" ht="12.75">
      <c r="AG3265" s="98"/>
    </row>
    <row r="3266" ht="12.75">
      <c r="AG3266" s="98"/>
    </row>
    <row r="3267" ht="12.75">
      <c r="AG3267" s="98"/>
    </row>
    <row r="3268" ht="12.75">
      <c r="AG3268" s="98"/>
    </row>
    <row r="3269" ht="12.75">
      <c r="AG3269" s="98"/>
    </row>
    <row r="3270" ht="12.75">
      <c r="AG3270" s="98"/>
    </row>
    <row r="3271" ht="12.75">
      <c r="AG3271" s="98"/>
    </row>
    <row r="3272" ht="12.75">
      <c r="AG3272" s="98"/>
    </row>
    <row r="3273" ht="12.75">
      <c r="AG3273" s="98"/>
    </row>
    <row r="3274" ht="12.75">
      <c r="AG3274" s="98"/>
    </row>
    <row r="3275" ht="12.75">
      <c r="AG3275" s="98"/>
    </row>
    <row r="3276" ht="12.75">
      <c r="AG3276" s="98"/>
    </row>
    <row r="3277" ht="12.75">
      <c r="AG3277" s="98"/>
    </row>
    <row r="3278" ht="12.75">
      <c r="AG3278" s="98"/>
    </row>
    <row r="3279" ht="12.75">
      <c r="AG3279" s="98"/>
    </row>
    <row r="3280" ht="12.75">
      <c r="AG3280" s="98"/>
    </row>
    <row r="3281" ht="12.75">
      <c r="AG3281" s="98"/>
    </row>
    <row r="3282" ht="12.75">
      <c r="AG3282" s="98"/>
    </row>
    <row r="3283" ht="12.75">
      <c r="AG3283" s="98"/>
    </row>
    <row r="3284" ht="12.75">
      <c r="AG3284" s="98"/>
    </row>
    <row r="3285" ht="12.75">
      <c r="AG3285" s="98"/>
    </row>
    <row r="3286" ht="12.75">
      <c r="AG3286" s="98"/>
    </row>
    <row r="3287" ht="12.75">
      <c r="AG3287" s="98"/>
    </row>
    <row r="3288" ht="12.75">
      <c r="AG3288" s="98"/>
    </row>
    <row r="3289" ht="12.75">
      <c r="AG3289" s="98"/>
    </row>
    <row r="3290" ht="12.75">
      <c r="AG3290" s="98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H11" sqref="H11"/>
    </sheetView>
  </sheetViews>
  <sheetFormatPr defaultColWidth="9.140625" defaultRowHeight="12.75"/>
  <cols>
    <col min="14" max="14" width="4.28125" style="0" customWidth="1"/>
    <col min="16" max="16" width="20.00390625" style="0" customWidth="1"/>
    <col min="17" max="17" width="16.7109375" style="0" customWidth="1"/>
    <col min="20" max="20" width="12.421875" style="0" bestFit="1" customWidth="1"/>
  </cols>
  <sheetData>
    <row r="1" spans="1:5" ht="20.25">
      <c r="A1" s="19"/>
      <c r="B1" s="20" t="s">
        <v>2081</v>
      </c>
      <c r="C1" s="17"/>
      <c r="D1" s="17"/>
      <c r="E1" s="18"/>
    </row>
    <row r="2" spans="1:5" ht="20.25">
      <c r="A2" s="40"/>
      <c r="B2" s="106"/>
      <c r="C2" s="40"/>
      <c r="D2" s="40"/>
      <c r="E2" s="40"/>
    </row>
    <row r="3" spans="2:5" ht="20.25">
      <c r="B3" s="1"/>
      <c r="C3" s="22" t="s">
        <v>2128</v>
      </c>
      <c r="D3" s="7" t="s">
        <v>2127</v>
      </c>
      <c r="E3" s="274" t="s">
        <v>1617</v>
      </c>
    </row>
    <row r="4" spans="1:5" ht="12.75">
      <c r="A4">
        <v>1</v>
      </c>
      <c r="B4" t="s">
        <v>2082</v>
      </c>
      <c r="C4" s="2">
        <v>0.02596064814814815</v>
      </c>
      <c r="D4" s="25">
        <f>C4/11.8</f>
        <v>0.002200054927809165</v>
      </c>
      <c r="E4">
        <f>C4/C36</f>
        <v>0.7729152308752584</v>
      </c>
    </row>
    <row r="5" spans="1:5" ht="12.75">
      <c r="A5">
        <v>2</v>
      </c>
      <c r="B5" t="s">
        <v>2083</v>
      </c>
      <c r="C5" s="2">
        <v>0.02648148148148148</v>
      </c>
      <c r="D5" s="25">
        <f>C5/11.8</f>
        <v>0.002244193345888261</v>
      </c>
      <c r="E5">
        <f>C5/C36</f>
        <v>0.7884217780840799</v>
      </c>
    </row>
    <row r="6" spans="3:4" ht="12.75">
      <c r="C6" s="2"/>
      <c r="D6" s="25"/>
    </row>
    <row r="7" spans="3:4" ht="12.75">
      <c r="C7" s="2"/>
      <c r="D7" s="25"/>
    </row>
    <row r="8" spans="3:4" ht="12.75">
      <c r="C8" s="2"/>
      <c r="D8" s="25"/>
    </row>
    <row r="9" spans="1:5" ht="12.75">
      <c r="A9">
        <v>3</v>
      </c>
      <c r="B9" t="s">
        <v>2084</v>
      </c>
      <c r="C9" s="2">
        <v>0.026689814814814816</v>
      </c>
      <c r="D9" s="25">
        <f aca="true" t="shared" si="0" ref="D9:D53">C9/11.8</f>
        <v>0.0022618487131198994</v>
      </c>
      <c r="E9">
        <f>C9/C36</f>
        <v>0.7946243969676086</v>
      </c>
    </row>
    <row r="10" spans="1:5" ht="12.75">
      <c r="A10">
        <v>4</v>
      </c>
      <c r="B10" t="s">
        <v>2085</v>
      </c>
      <c r="C10" s="2">
        <v>0.027349537037037037</v>
      </c>
      <c r="D10" s="25">
        <f t="shared" si="0"/>
        <v>0.0023177573760200876</v>
      </c>
      <c r="E10">
        <f>C10/C36</f>
        <v>0.8142660234321157</v>
      </c>
    </row>
    <row r="11" spans="1:5" ht="12.75">
      <c r="A11">
        <v>5</v>
      </c>
      <c r="B11" t="s">
        <v>2086</v>
      </c>
      <c r="C11" s="2">
        <v>0.02736111111111111</v>
      </c>
      <c r="D11" s="25">
        <f t="shared" si="0"/>
        <v>0.0023187382297551787</v>
      </c>
      <c r="E11">
        <f>C11/C36</f>
        <v>0.8146106133700896</v>
      </c>
    </row>
    <row r="12" spans="1:5" ht="12.75">
      <c r="A12">
        <v>7</v>
      </c>
      <c r="B12" t="s">
        <v>2087</v>
      </c>
      <c r="C12" s="2">
        <v>0.027719907407407405</v>
      </c>
      <c r="D12" s="25">
        <f t="shared" si="0"/>
        <v>0.0023491446955430004</v>
      </c>
      <c r="E12">
        <f>C12/C36</f>
        <v>0.8252929014472776</v>
      </c>
    </row>
    <row r="13" spans="1:5" ht="12.75">
      <c r="A13">
        <v>9</v>
      </c>
      <c r="B13" t="s">
        <v>2088</v>
      </c>
      <c r="C13" s="2">
        <v>0.027719907407407405</v>
      </c>
      <c r="D13" s="25">
        <f t="shared" si="0"/>
        <v>0.0023491446955430004</v>
      </c>
      <c r="E13">
        <f>C13/C36</f>
        <v>0.8252929014472776</v>
      </c>
    </row>
    <row r="14" spans="1:5" ht="12.75">
      <c r="A14">
        <v>10</v>
      </c>
      <c r="B14" t="s">
        <v>2089</v>
      </c>
      <c r="C14" s="2">
        <v>0.02784722222222222</v>
      </c>
      <c r="D14" s="25">
        <f t="shared" si="0"/>
        <v>0.0023599340866290014</v>
      </c>
      <c r="E14">
        <f>C14/C36</f>
        <v>0.8290833907649896</v>
      </c>
    </row>
    <row r="15" spans="1:5" ht="12.75">
      <c r="A15">
        <v>12</v>
      </c>
      <c r="B15" t="s">
        <v>2090</v>
      </c>
      <c r="C15" s="2">
        <v>0.027951388888888887</v>
      </c>
      <c r="D15" s="25">
        <f t="shared" si="0"/>
        <v>0.0023687617702448207</v>
      </c>
      <c r="E15">
        <f>C15/C36</f>
        <v>0.8321847002067538</v>
      </c>
    </row>
    <row r="16" spans="1:5" ht="12.75">
      <c r="A16">
        <v>13</v>
      </c>
      <c r="B16" t="s">
        <v>2091</v>
      </c>
      <c r="C16" s="2">
        <v>0.028240740740740736</v>
      </c>
      <c r="D16" s="25">
        <f t="shared" si="0"/>
        <v>0.002393283113622096</v>
      </c>
      <c r="E16">
        <f>C16/C36</f>
        <v>0.840799448656099</v>
      </c>
    </row>
    <row r="17" spans="1:5" ht="12.75">
      <c r="A17">
        <v>21</v>
      </c>
      <c r="B17" t="s">
        <v>2092</v>
      </c>
      <c r="C17" s="2">
        <v>0.02939814814814815</v>
      </c>
      <c r="D17" s="25">
        <f t="shared" si="0"/>
        <v>0.002491368487131199</v>
      </c>
      <c r="E17">
        <f>C17/C36</f>
        <v>0.8752584424534803</v>
      </c>
    </row>
    <row r="18" spans="1:5" ht="12.75">
      <c r="A18" s="3">
        <v>1</v>
      </c>
      <c r="B18" s="3" t="s">
        <v>2093</v>
      </c>
      <c r="C18" s="2">
        <v>0.030034722222222223</v>
      </c>
      <c r="D18" s="25">
        <f t="shared" si="0"/>
        <v>0.0025453154425612054</v>
      </c>
      <c r="E18">
        <f>C18/C36</f>
        <v>0.8942108890420399</v>
      </c>
    </row>
    <row r="19" spans="1:5" ht="12.75">
      <c r="A19">
        <v>27</v>
      </c>
      <c r="B19" t="s">
        <v>2094</v>
      </c>
      <c r="C19" s="2">
        <v>0.03006944444444444</v>
      </c>
      <c r="D19" s="25">
        <f t="shared" si="0"/>
        <v>0.002548258003766478</v>
      </c>
      <c r="E19">
        <f>C19/C36</f>
        <v>0.8952446588559613</v>
      </c>
    </row>
    <row r="20" spans="1:5" ht="12.75">
      <c r="A20">
        <v>32</v>
      </c>
      <c r="B20" t="s">
        <v>2095</v>
      </c>
      <c r="C20" s="2">
        <v>0.030590277777777775</v>
      </c>
      <c r="D20" s="25">
        <f t="shared" si="0"/>
        <v>0.002592396421845574</v>
      </c>
      <c r="E20">
        <f>C20/C36</f>
        <v>0.9107512060647828</v>
      </c>
    </row>
    <row r="21" spans="1:5" ht="12.75">
      <c r="A21">
        <v>35</v>
      </c>
      <c r="B21" t="s">
        <v>2096</v>
      </c>
      <c r="C21" s="2">
        <v>0.030601851851851852</v>
      </c>
      <c r="D21" s="25">
        <f t="shared" si="0"/>
        <v>0.0025933772755806655</v>
      </c>
      <c r="E21">
        <f>C21/C36</f>
        <v>0.9110957960027567</v>
      </c>
    </row>
    <row r="22" spans="1:5" ht="12.75">
      <c r="A22">
        <v>39</v>
      </c>
      <c r="B22" t="s">
        <v>2097</v>
      </c>
      <c r="C22" s="2">
        <v>0.03130787037037037</v>
      </c>
      <c r="D22" s="25">
        <f t="shared" si="0"/>
        <v>0.0026532093534212173</v>
      </c>
      <c r="E22">
        <f>C22/C36</f>
        <v>0.932115782219159</v>
      </c>
    </row>
    <row r="23" spans="1:5" ht="12.75">
      <c r="A23">
        <v>43</v>
      </c>
      <c r="B23" t="s">
        <v>2138</v>
      </c>
      <c r="C23" s="2">
        <v>0.03159722222222222</v>
      </c>
      <c r="D23" s="25">
        <f t="shared" si="0"/>
        <v>0.002677730696798493</v>
      </c>
      <c r="E23">
        <f>C23/C36</f>
        <v>0.9407305306685044</v>
      </c>
    </row>
    <row r="24" spans="1:5" ht="12.75">
      <c r="A24" s="5">
        <v>45</v>
      </c>
      <c r="B24" t="s">
        <v>2098</v>
      </c>
      <c r="C24" s="2">
        <v>0.03164351851851852</v>
      </c>
      <c r="D24" s="25">
        <f t="shared" si="0"/>
        <v>0.0026816541117388576</v>
      </c>
      <c r="E24">
        <f>C24/C36</f>
        <v>0.9421088904203998</v>
      </c>
    </row>
    <row r="25" spans="1:5" ht="12.75">
      <c r="A25">
        <v>46</v>
      </c>
      <c r="B25" t="s">
        <v>2099</v>
      </c>
      <c r="C25" s="2">
        <v>0.031655092592592596</v>
      </c>
      <c r="D25" s="25">
        <f t="shared" si="0"/>
        <v>0.0026826349654739488</v>
      </c>
      <c r="E25">
        <f>C25/C36</f>
        <v>0.9424534803583736</v>
      </c>
    </row>
    <row r="26" spans="2:5" ht="12.75">
      <c r="B26" t="s">
        <v>2100</v>
      </c>
      <c r="C26" s="2">
        <v>0.03166666666666667</v>
      </c>
      <c r="D26" s="25">
        <f t="shared" si="0"/>
        <v>0.0026836158192090395</v>
      </c>
      <c r="E26">
        <f>C26/C36</f>
        <v>0.9427980702963473</v>
      </c>
    </row>
    <row r="27" spans="1:5" ht="12.75">
      <c r="A27">
        <v>50</v>
      </c>
      <c r="B27" t="s">
        <v>2101</v>
      </c>
      <c r="C27" s="2">
        <v>0.03200231481481482</v>
      </c>
      <c r="D27" s="25">
        <f t="shared" si="0"/>
        <v>0.0027120605775266793</v>
      </c>
      <c r="E27" s="5">
        <f>C27/C36</f>
        <v>0.9527911784975879</v>
      </c>
    </row>
    <row r="28" spans="1:5" ht="12.75">
      <c r="A28" s="3">
        <v>2</v>
      </c>
      <c r="B28" s="3" t="s">
        <v>2102</v>
      </c>
      <c r="C28" s="2">
        <v>0.03201388888888889</v>
      </c>
      <c r="D28" s="25">
        <f t="shared" si="0"/>
        <v>0.00271304143126177</v>
      </c>
      <c r="E28">
        <f>C28/C36</f>
        <v>0.9531357684355617</v>
      </c>
    </row>
    <row r="29" spans="2:5" ht="12.75">
      <c r="B29" t="s">
        <v>2103</v>
      </c>
      <c r="C29" s="2">
        <v>0.0321875</v>
      </c>
      <c r="D29" s="25">
        <f t="shared" si="0"/>
        <v>0.0027277542372881355</v>
      </c>
      <c r="E29" s="2">
        <f>C29/C36</f>
        <v>0.9583046175051688</v>
      </c>
    </row>
    <row r="30" spans="1:5" ht="12.75">
      <c r="A30">
        <v>63</v>
      </c>
      <c r="B30" s="6" t="s">
        <v>2104</v>
      </c>
      <c r="C30" s="2">
        <v>0.03247685185185185</v>
      </c>
      <c r="D30" s="25">
        <f t="shared" si="0"/>
        <v>0.0027522755806654105</v>
      </c>
      <c r="E30">
        <f>C30/C36</f>
        <v>0.9669193659545139</v>
      </c>
    </row>
    <row r="31" spans="1:5" ht="12.75">
      <c r="A31" s="3">
        <v>3</v>
      </c>
      <c r="B31" s="3" t="s">
        <v>2105</v>
      </c>
      <c r="C31" s="2">
        <v>0.032615740740740744</v>
      </c>
      <c r="D31" s="25">
        <f t="shared" si="0"/>
        <v>0.0027640458254865035</v>
      </c>
      <c r="E31">
        <f>C31/C36</f>
        <v>0.9710544452101999</v>
      </c>
    </row>
    <row r="32" spans="1:5" ht="12.75">
      <c r="A32">
        <v>65</v>
      </c>
      <c r="B32" t="s">
        <v>2106</v>
      </c>
      <c r="C32" s="2">
        <v>0.03260416666666667</v>
      </c>
      <c r="D32" s="25">
        <f t="shared" si="0"/>
        <v>0.0027630649717514124</v>
      </c>
      <c r="E32">
        <f>C32/C36</f>
        <v>0.9707098552722261</v>
      </c>
    </row>
    <row r="33" spans="1:5" ht="12.75">
      <c r="A33">
        <v>70</v>
      </c>
      <c r="B33" t="s">
        <v>2107</v>
      </c>
      <c r="C33" s="2">
        <v>0.03289351851851852</v>
      </c>
      <c r="D33" s="25">
        <f t="shared" si="0"/>
        <v>0.0027875863151286882</v>
      </c>
      <c r="E33">
        <f>C33/C36</f>
        <v>0.9793246037215714</v>
      </c>
    </row>
    <row r="34" spans="1:5" ht="12.75">
      <c r="A34" s="3">
        <v>4</v>
      </c>
      <c r="B34" t="s">
        <v>2108</v>
      </c>
      <c r="C34" s="2">
        <v>0.032916666666666664</v>
      </c>
      <c r="D34" s="25">
        <f t="shared" si="0"/>
        <v>0.0027895480225988696</v>
      </c>
      <c r="E34">
        <f>C34/C36</f>
        <v>0.9800137835975188</v>
      </c>
    </row>
    <row r="35" spans="1:5" ht="12.75">
      <c r="A35">
        <v>73</v>
      </c>
      <c r="B35" t="s">
        <v>2109</v>
      </c>
      <c r="C35" s="2">
        <v>0.03289351851851852</v>
      </c>
      <c r="D35" s="25">
        <f t="shared" si="0"/>
        <v>0.0027875863151286882</v>
      </c>
      <c r="E35">
        <f>C35/C36</f>
        <v>0.9793246037215714</v>
      </c>
    </row>
    <row r="36" spans="1:5" ht="12.75">
      <c r="A36" s="3">
        <v>6</v>
      </c>
      <c r="B36" s="10" t="s">
        <v>2110</v>
      </c>
      <c r="C36" s="2">
        <v>0.033587962962962965</v>
      </c>
      <c r="D36" s="25">
        <f t="shared" si="0"/>
        <v>0.0028464375392341494</v>
      </c>
      <c r="E36" s="8">
        <f>C36/C36</f>
        <v>1</v>
      </c>
    </row>
    <row r="37" spans="1:5" ht="12.75">
      <c r="A37">
        <v>96</v>
      </c>
      <c r="B37" t="s">
        <v>2111</v>
      </c>
      <c r="C37" s="2">
        <v>0.034201388888888885</v>
      </c>
      <c r="D37" s="25">
        <f t="shared" si="0"/>
        <v>0.002898422787193973</v>
      </c>
      <c r="E37">
        <f>C37/C36</f>
        <v>1.018263266712612</v>
      </c>
    </row>
    <row r="38" spans="1:5" ht="12.75">
      <c r="A38">
        <v>100</v>
      </c>
      <c r="B38" t="s">
        <v>2112</v>
      </c>
      <c r="C38" s="2">
        <v>0.034375</v>
      </c>
      <c r="D38" s="25">
        <f t="shared" si="0"/>
        <v>0.002913135593220339</v>
      </c>
      <c r="E38">
        <f>C38/C36</f>
        <v>1.0234321157822193</v>
      </c>
    </row>
    <row r="39" spans="1:5" ht="12.75">
      <c r="A39">
        <v>7</v>
      </c>
      <c r="B39" s="3" t="s">
        <v>2113</v>
      </c>
      <c r="C39" s="2">
        <v>0.035243055555555555</v>
      </c>
      <c r="D39" s="25">
        <f t="shared" si="0"/>
        <v>0.0029866996233521657</v>
      </c>
      <c r="E39">
        <f>C39/C36</f>
        <v>1.049276361130255</v>
      </c>
    </row>
    <row r="40" spans="1:5" ht="12.75">
      <c r="A40">
        <v>116</v>
      </c>
      <c r="B40" t="s">
        <v>2114</v>
      </c>
      <c r="C40" s="2">
        <v>0.03534722222222222</v>
      </c>
      <c r="D40" s="25">
        <f t="shared" si="0"/>
        <v>0.0029955273069679845</v>
      </c>
      <c r="E40">
        <f>C40/C36</f>
        <v>1.0523776705720191</v>
      </c>
    </row>
    <row r="41" spans="2:5" ht="12.75">
      <c r="B41" s="3" t="s">
        <v>2115</v>
      </c>
      <c r="C41" s="2">
        <v>0.03539351851851852</v>
      </c>
      <c r="D41" s="25">
        <f t="shared" si="0"/>
        <v>0.002999450721908349</v>
      </c>
      <c r="E41">
        <f>C41/C36</f>
        <v>1.0537560303239144</v>
      </c>
    </row>
    <row r="42" spans="1:5" ht="12.75">
      <c r="A42">
        <v>135</v>
      </c>
      <c r="B42" t="s">
        <v>2116</v>
      </c>
      <c r="C42" s="2">
        <v>0.03587962962962963</v>
      </c>
      <c r="D42" s="25">
        <f t="shared" si="0"/>
        <v>0.0030406465787821716</v>
      </c>
      <c r="E42">
        <f>C42/C36</f>
        <v>1.0682288077188145</v>
      </c>
    </row>
    <row r="43" spans="2:5" ht="12.75">
      <c r="B43" t="s">
        <v>2117</v>
      </c>
      <c r="C43" s="2">
        <v>0.03635416666666667</v>
      </c>
      <c r="D43" s="25">
        <f t="shared" si="0"/>
        <v>0.0030808615819209037</v>
      </c>
      <c r="E43" s="15">
        <f>C43/C36</f>
        <v>1.0823569951757408</v>
      </c>
    </row>
    <row r="44" spans="2:5" ht="12.75">
      <c r="B44" t="s">
        <v>2118</v>
      </c>
      <c r="C44" s="2">
        <v>0.03686342592592593</v>
      </c>
      <c r="D44" s="25">
        <f t="shared" si="0"/>
        <v>0.003124019146264909</v>
      </c>
      <c r="E44">
        <f>C44/C36</f>
        <v>1.0975189524465887</v>
      </c>
    </row>
    <row r="45" spans="2:5" ht="12.75">
      <c r="B45" t="s">
        <v>2119</v>
      </c>
      <c r="C45" s="2">
        <v>0.03686342592592593</v>
      </c>
      <c r="D45" s="25">
        <f t="shared" si="0"/>
        <v>0.003124019146264909</v>
      </c>
      <c r="E45">
        <f>C45/C36</f>
        <v>1.0975189524465887</v>
      </c>
    </row>
    <row r="46" spans="2:5" ht="12.75">
      <c r="B46" s="3" t="s">
        <v>2120</v>
      </c>
      <c r="C46" s="2">
        <v>0.03703703703703704</v>
      </c>
      <c r="D46" s="25">
        <f t="shared" si="0"/>
        <v>0.0031387319522912746</v>
      </c>
      <c r="E46">
        <f>C46/C36</f>
        <v>1.1026878015161958</v>
      </c>
    </row>
    <row r="47" spans="2:5" ht="12.75">
      <c r="B47" s="3" t="s">
        <v>2121</v>
      </c>
      <c r="C47" s="2">
        <v>0.03715277777777778</v>
      </c>
      <c r="D47" s="25">
        <f t="shared" si="0"/>
        <v>0.0031485404896421845</v>
      </c>
      <c r="E47">
        <f>C47/C36</f>
        <v>1.1061337008959338</v>
      </c>
    </row>
    <row r="48" spans="2:5" ht="12.75">
      <c r="B48" s="3" t="s">
        <v>2122</v>
      </c>
      <c r="C48" s="2">
        <v>0.037696759259259256</v>
      </c>
      <c r="D48" s="25">
        <f t="shared" si="0"/>
        <v>0.0031946406151914623</v>
      </c>
      <c r="E48">
        <f>C48/C36</f>
        <v>1.1223294279807028</v>
      </c>
    </row>
    <row r="49" spans="1:5" ht="12.75">
      <c r="A49">
        <v>177</v>
      </c>
      <c r="B49" t="s">
        <v>2123</v>
      </c>
      <c r="C49" s="2">
        <v>0.03837962962962963</v>
      </c>
      <c r="D49" s="25">
        <f t="shared" si="0"/>
        <v>0.003252510985561833</v>
      </c>
      <c r="E49">
        <f>C49/C36</f>
        <v>1.1426602343211578</v>
      </c>
    </row>
    <row r="50" spans="2:5" ht="12.75">
      <c r="B50" s="3" t="s">
        <v>2124</v>
      </c>
      <c r="C50" s="2">
        <v>0.03869212962962963</v>
      </c>
      <c r="D50" s="25">
        <f t="shared" si="0"/>
        <v>0.0032789940364092904</v>
      </c>
      <c r="E50">
        <f>C50/C36</f>
        <v>1.1519641626464507</v>
      </c>
    </row>
    <row r="51" spans="2:5" ht="12.75">
      <c r="B51" s="3" t="s">
        <v>2125</v>
      </c>
      <c r="C51" s="2">
        <v>0.03875</v>
      </c>
      <c r="D51" s="25">
        <f t="shared" si="0"/>
        <v>0.0032838983050847456</v>
      </c>
      <c r="E51">
        <f>C51/C36</f>
        <v>1.1536871123363197</v>
      </c>
    </row>
    <row r="52" spans="2:5" ht="12.75">
      <c r="B52" t="s">
        <v>2132</v>
      </c>
      <c r="C52" s="2">
        <v>0.04137731481481482</v>
      </c>
      <c r="D52" s="25">
        <f t="shared" si="0"/>
        <v>0.003506552102950408</v>
      </c>
      <c r="E52">
        <f>C52/C36</f>
        <v>1.231909028256375</v>
      </c>
    </row>
    <row r="53" spans="1:5" ht="13.5" thickBot="1">
      <c r="A53">
        <v>239</v>
      </c>
      <c r="B53" s="9" t="s">
        <v>2126</v>
      </c>
      <c r="C53" s="2">
        <v>0.04141203703703704</v>
      </c>
      <c r="D53" s="25">
        <f t="shared" si="0"/>
        <v>0.003509494664155681</v>
      </c>
      <c r="E53" s="3">
        <f>C53/C36</f>
        <v>1.2329427980702963</v>
      </c>
    </row>
    <row r="54" spans="3:5" ht="13.5" thickBot="1">
      <c r="C54" s="37"/>
      <c r="D54" s="38" t="s">
        <v>2134</v>
      </c>
      <c r="E54" s="39">
        <f>C36/C17</f>
        <v>1.1425196850393702</v>
      </c>
    </row>
    <row r="56" ht="12.75">
      <c r="E56" s="21" t="s">
        <v>2135</v>
      </c>
    </row>
    <row r="57" ht="12.75">
      <c r="E57" s="21" t="s">
        <v>2140</v>
      </c>
    </row>
    <row r="58" ht="12.75">
      <c r="E58" s="21" t="s">
        <v>2141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T455"/>
  <sheetViews>
    <sheetView workbookViewId="0" topLeftCell="A1">
      <selection activeCell="W12" sqref="W12"/>
    </sheetView>
  </sheetViews>
  <sheetFormatPr defaultColWidth="9.140625" defaultRowHeight="12.75"/>
  <cols>
    <col min="2" max="2" width="20.140625" style="0" customWidth="1"/>
    <col min="5" max="5" width="6.140625" style="0" customWidth="1"/>
    <col min="8" max="8" width="4.28125" style="0" customWidth="1"/>
    <col min="9" max="9" width="24.7109375" style="0" customWidth="1"/>
    <col min="10" max="10" width="7.7109375" style="0" customWidth="1"/>
    <col min="11" max="11" width="4.421875" style="0" customWidth="1"/>
    <col min="12" max="12" width="6.421875" style="0" customWidth="1"/>
    <col min="13" max="13" width="3.8515625" style="0" customWidth="1"/>
    <col min="14" max="14" width="6.57421875" style="0" customWidth="1"/>
    <col min="15" max="15" width="4.00390625" style="0" customWidth="1"/>
    <col min="16" max="16" width="6.8515625" style="0" customWidth="1"/>
    <col min="17" max="17" width="3.8515625" style="0" customWidth="1"/>
    <col min="18" max="18" width="6.57421875" style="0" customWidth="1"/>
    <col min="19" max="19" width="3.28125" style="0" customWidth="1"/>
    <col min="20" max="20" width="6.7109375" style="0" customWidth="1"/>
  </cols>
  <sheetData>
    <row r="4" spans="1:15" ht="20.25">
      <c r="A4" t="s">
        <v>478</v>
      </c>
      <c r="H4" s="24"/>
      <c r="I4" s="1" t="s">
        <v>491</v>
      </c>
      <c r="J4" s="24"/>
      <c r="K4" s="24"/>
      <c r="L4" s="24"/>
      <c r="M4" s="24"/>
      <c r="N4" s="24"/>
      <c r="O4" s="24"/>
    </row>
    <row r="5" spans="1:15" ht="12.75">
      <c r="A5" t="s">
        <v>478</v>
      </c>
      <c r="H5" s="24"/>
      <c r="I5" s="24"/>
      <c r="J5" s="24"/>
      <c r="K5" s="24"/>
      <c r="L5" s="24"/>
      <c r="M5" s="24"/>
      <c r="N5" s="24"/>
      <c r="O5" s="24"/>
    </row>
    <row r="6" spans="1:20" ht="25.5">
      <c r="A6" t="s">
        <v>478</v>
      </c>
      <c r="H6" s="277" t="s">
        <v>105</v>
      </c>
      <c r="I6" s="278" t="s">
        <v>102</v>
      </c>
      <c r="J6" s="278" t="s">
        <v>1207</v>
      </c>
      <c r="K6" s="323" t="s">
        <v>492</v>
      </c>
      <c r="L6" s="43" t="s">
        <v>2127</v>
      </c>
      <c r="M6" s="43" t="s">
        <v>478</v>
      </c>
      <c r="N6" s="43" t="s">
        <v>486</v>
      </c>
      <c r="O6" s="43"/>
      <c r="P6" s="43" t="s">
        <v>487</v>
      </c>
      <c r="Q6" s="43"/>
      <c r="R6" t="s">
        <v>488</v>
      </c>
      <c r="T6" t="s">
        <v>489</v>
      </c>
    </row>
    <row r="7" spans="1:20" ht="12.75">
      <c r="A7">
        <v>1</v>
      </c>
      <c r="H7" s="279" t="s">
        <v>548</v>
      </c>
      <c r="I7" s="312" t="s">
        <v>496</v>
      </c>
      <c r="J7" s="327">
        <v>0.010613425925925927</v>
      </c>
      <c r="K7" s="328" t="s">
        <v>492</v>
      </c>
      <c r="L7" s="174">
        <f>J7/4.908</f>
        <v>0.0021624747200338075</v>
      </c>
      <c r="M7" s="11" t="s">
        <v>478</v>
      </c>
      <c r="N7" s="174">
        <f>L7*1.0353615</f>
        <v>0.002238943069846283</v>
      </c>
      <c r="O7" s="174" t="s">
        <v>493</v>
      </c>
      <c r="P7" s="174">
        <f>N7*11.725</f>
        <v>0.026251607493947667</v>
      </c>
      <c r="Q7" s="174" t="s">
        <v>494</v>
      </c>
      <c r="R7" s="174">
        <f>P7*1.025</f>
        <v>0.026907897681296356</v>
      </c>
      <c r="S7" s="329" t="s">
        <v>495</v>
      </c>
      <c r="T7" s="174">
        <f>R7/11.725</f>
        <v>0.00229491664659244</v>
      </c>
    </row>
    <row r="8" spans="1:20" ht="12.75">
      <c r="A8">
        <v>2</v>
      </c>
      <c r="H8" s="279" t="s">
        <v>549</v>
      </c>
      <c r="I8" s="312" t="s">
        <v>497</v>
      </c>
      <c r="J8" s="327">
        <v>0.01068287037037037</v>
      </c>
      <c r="K8" s="328" t="s">
        <v>492</v>
      </c>
      <c r="L8" s="174">
        <f>J8/4.908</f>
        <v>0.0021766239548431884</v>
      </c>
      <c r="M8" s="11" t="s">
        <v>478</v>
      </c>
      <c r="N8" s="174">
        <f aca="true" t="shared" si="0" ref="N8:N22">L8*1.0353615</f>
        <v>0.002253592642822376</v>
      </c>
      <c r="O8" s="174" t="s">
        <v>493</v>
      </c>
      <c r="P8" s="174">
        <f aca="true" t="shared" si="1" ref="P8:P22">N8*11.725</f>
        <v>0.02642337373709236</v>
      </c>
      <c r="Q8" s="174" t="s">
        <v>494</v>
      </c>
      <c r="R8" s="174">
        <f aca="true" t="shared" si="2" ref="R8:R22">P8*1.025</f>
        <v>0.027083958080519666</v>
      </c>
      <c r="S8" s="329" t="s">
        <v>495</v>
      </c>
      <c r="T8" s="174">
        <f aca="true" t="shared" si="3" ref="T8:T22">R8/11.725</f>
        <v>0.002309932458892935</v>
      </c>
    </row>
    <row r="9" spans="1:20" ht="25.5">
      <c r="A9">
        <v>3</v>
      </c>
      <c r="H9" s="279" t="s">
        <v>550</v>
      </c>
      <c r="I9" s="305" t="s">
        <v>498</v>
      </c>
      <c r="J9" s="327">
        <v>0.010891203703703703</v>
      </c>
      <c r="K9" s="328" t="s">
        <v>492</v>
      </c>
      <c r="L9" s="174">
        <f>J9/4.908</f>
        <v>0.002219071659271333</v>
      </c>
      <c r="M9" s="11" t="s">
        <v>478</v>
      </c>
      <c r="N9" s="174">
        <f t="shared" si="0"/>
        <v>0.002297541361750656</v>
      </c>
      <c r="O9" s="174" t="s">
        <v>493</v>
      </c>
      <c r="P9" s="174">
        <f t="shared" si="1"/>
        <v>0.026938672466526443</v>
      </c>
      <c r="Q9" s="174" t="s">
        <v>494</v>
      </c>
      <c r="R9" s="174">
        <f t="shared" si="2"/>
        <v>0.0276121392781896</v>
      </c>
      <c r="S9" s="329" t="s">
        <v>495</v>
      </c>
      <c r="T9" s="174">
        <f t="shared" si="3"/>
        <v>0.0023549798957944222</v>
      </c>
    </row>
    <row r="10" spans="1:20" ht="25.5">
      <c r="A10">
        <v>4</v>
      </c>
      <c r="H10" s="279" t="s">
        <v>551</v>
      </c>
      <c r="I10" s="305" t="s">
        <v>499</v>
      </c>
      <c r="J10" s="327">
        <v>0.010902777777777777</v>
      </c>
      <c r="K10" s="328" t="s">
        <v>492</v>
      </c>
      <c r="L10" s="174">
        <f>J10/4.908</f>
        <v>0.0022214298650728966</v>
      </c>
      <c r="M10" s="11" t="s">
        <v>478</v>
      </c>
      <c r="N10" s="174">
        <f t="shared" si="0"/>
        <v>0.002299982957246672</v>
      </c>
      <c r="O10" s="174" t="s">
        <v>493</v>
      </c>
      <c r="P10" s="174">
        <f t="shared" si="1"/>
        <v>0.026967300173717228</v>
      </c>
      <c r="Q10" s="174" t="s">
        <v>494</v>
      </c>
      <c r="R10" s="174">
        <f t="shared" si="2"/>
        <v>0.027641482678060155</v>
      </c>
      <c r="S10" s="329" t="s">
        <v>495</v>
      </c>
      <c r="T10" s="174">
        <f t="shared" si="3"/>
        <v>0.0023574825311778384</v>
      </c>
    </row>
    <row r="11" spans="1:20" ht="12.75">
      <c r="A11">
        <v>5</v>
      </c>
      <c r="H11" s="279" t="s">
        <v>552</v>
      </c>
      <c r="I11" s="305" t="s">
        <v>500</v>
      </c>
      <c r="J11" s="327">
        <v>0.011087962962962964</v>
      </c>
      <c r="K11" s="328" t="s">
        <v>492</v>
      </c>
      <c r="L11" s="174">
        <f aca="true" t="shared" si="4" ref="L11:L22">J11/4.908</f>
        <v>0.0022591611578979143</v>
      </c>
      <c r="M11" s="11" t="s">
        <v>478</v>
      </c>
      <c r="N11" s="174">
        <f t="shared" si="0"/>
        <v>0.0023390484851829214</v>
      </c>
      <c r="O11" s="174" t="s">
        <v>493</v>
      </c>
      <c r="P11" s="174">
        <f t="shared" si="1"/>
        <v>0.02742534348876975</v>
      </c>
      <c r="Q11" s="174" t="s">
        <v>494</v>
      </c>
      <c r="R11" s="174">
        <f t="shared" si="2"/>
        <v>0.02811097707598899</v>
      </c>
      <c r="S11" s="329" t="s">
        <v>495</v>
      </c>
      <c r="T11" s="174">
        <f t="shared" si="3"/>
        <v>0.002397524697312494</v>
      </c>
    </row>
    <row r="12" spans="1:20" ht="12.75">
      <c r="A12">
        <v>11</v>
      </c>
      <c r="H12" s="279">
        <v>11</v>
      </c>
      <c r="I12" s="324" t="s">
        <v>501</v>
      </c>
      <c r="J12" s="327">
        <v>0.0121875</v>
      </c>
      <c r="K12" s="328" t="s">
        <v>492</v>
      </c>
      <c r="L12" s="174">
        <f t="shared" si="4"/>
        <v>0.0024831907090464545</v>
      </c>
      <c r="M12" s="11" t="s">
        <v>478</v>
      </c>
      <c r="N12" s="174">
        <f t="shared" si="0"/>
        <v>0.0025710000573044007</v>
      </c>
      <c r="O12" s="174" t="s">
        <v>493</v>
      </c>
      <c r="P12" s="174">
        <f t="shared" si="1"/>
        <v>0.030144975671894097</v>
      </c>
      <c r="Q12" s="174" t="s">
        <v>494</v>
      </c>
      <c r="R12" s="174">
        <f t="shared" si="2"/>
        <v>0.030898600063691446</v>
      </c>
      <c r="S12" s="329" t="s">
        <v>495</v>
      </c>
      <c r="T12" s="174">
        <f t="shared" si="3"/>
        <v>0.0026352750587370103</v>
      </c>
    </row>
    <row r="13" spans="1:20" ht="12.75">
      <c r="A13">
        <v>12</v>
      </c>
      <c r="H13" s="279">
        <v>12</v>
      </c>
      <c r="I13" s="324" t="s">
        <v>502</v>
      </c>
      <c r="J13" s="327">
        <v>0.012199074074074072</v>
      </c>
      <c r="K13" s="328" t="s">
        <v>492</v>
      </c>
      <c r="L13" s="174">
        <f t="shared" si="4"/>
        <v>0.002485548914848018</v>
      </c>
      <c r="M13" s="11" t="s">
        <v>478</v>
      </c>
      <c r="N13" s="174">
        <f t="shared" si="0"/>
        <v>0.0025734416528004163</v>
      </c>
      <c r="O13" s="174" t="s">
        <v>493</v>
      </c>
      <c r="P13" s="174">
        <f t="shared" si="1"/>
        <v>0.03017360337908488</v>
      </c>
      <c r="Q13" s="174" t="s">
        <v>494</v>
      </c>
      <c r="R13" s="174">
        <f t="shared" si="2"/>
        <v>0.030927943463561997</v>
      </c>
      <c r="S13" s="329" t="s">
        <v>495</v>
      </c>
      <c r="T13" s="174">
        <f t="shared" si="3"/>
        <v>0.002637777694120426</v>
      </c>
    </row>
    <row r="14" spans="1:20" ht="12.75">
      <c r="A14">
        <v>13</v>
      </c>
      <c r="H14" s="279">
        <v>13</v>
      </c>
      <c r="I14" s="312" t="s">
        <v>503</v>
      </c>
      <c r="J14" s="327">
        <v>0.012430555555555554</v>
      </c>
      <c r="K14" s="328" t="s">
        <v>492</v>
      </c>
      <c r="L14" s="174">
        <f t="shared" si="4"/>
        <v>0.0025327130308792894</v>
      </c>
      <c r="M14" s="11" t="s">
        <v>478</v>
      </c>
      <c r="N14" s="174">
        <f t="shared" si="0"/>
        <v>0.0026222735627207273</v>
      </c>
      <c r="O14" s="174" t="s">
        <v>493</v>
      </c>
      <c r="P14" s="174">
        <f t="shared" si="1"/>
        <v>0.030746157522900525</v>
      </c>
      <c r="Q14" s="174" t="s">
        <v>494</v>
      </c>
      <c r="R14" s="174">
        <f t="shared" si="2"/>
        <v>0.031514811460973034</v>
      </c>
      <c r="S14" s="329" t="s">
        <v>495</v>
      </c>
      <c r="T14" s="174">
        <f t="shared" si="3"/>
        <v>0.002687830401788745</v>
      </c>
    </row>
    <row r="15" spans="1:20" ht="12.75">
      <c r="A15">
        <v>14</v>
      </c>
      <c r="H15" s="279">
        <v>14</v>
      </c>
      <c r="I15" s="312" t="s">
        <v>504</v>
      </c>
      <c r="J15" s="327">
        <v>0.01269675925925926</v>
      </c>
      <c r="K15" s="328" t="s">
        <v>492</v>
      </c>
      <c r="L15" s="174">
        <f t="shared" si="4"/>
        <v>0.0025869517643152527</v>
      </c>
      <c r="M15" s="11" t="s">
        <v>478</v>
      </c>
      <c r="N15" s="174">
        <f t="shared" si="0"/>
        <v>0.0026784302591290866</v>
      </c>
      <c r="O15" s="174" t="s">
        <v>493</v>
      </c>
      <c r="P15" s="174">
        <f t="shared" si="1"/>
        <v>0.03140459478828854</v>
      </c>
      <c r="Q15" s="174" t="s">
        <v>494</v>
      </c>
      <c r="R15" s="174">
        <f t="shared" si="2"/>
        <v>0.03218970965799575</v>
      </c>
      <c r="S15" s="329" t="s">
        <v>495</v>
      </c>
      <c r="T15" s="174">
        <f t="shared" si="3"/>
        <v>0.002745391015607314</v>
      </c>
    </row>
    <row r="16" spans="1:20" ht="12.75">
      <c r="A16">
        <v>18</v>
      </c>
      <c r="H16" s="279">
        <v>18</v>
      </c>
      <c r="I16" s="305" t="s">
        <v>505</v>
      </c>
      <c r="J16" s="327">
        <v>0.012905092592592591</v>
      </c>
      <c r="K16" s="328" t="s">
        <v>492</v>
      </c>
      <c r="L16" s="174">
        <f t="shared" si="4"/>
        <v>0.0026293994687433967</v>
      </c>
      <c r="M16" s="11" t="s">
        <v>478</v>
      </c>
      <c r="N16" s="174">
        <f t="shared" si="0"/>
        <v>0.0027223789780573666</v>
      </c>
      <c r="O16" s="174" t="s">
        <v>493</v>
      </c>
      <c r="P16" s="174">
        <f t="shared" si="1"/>
        <v>0.03191989351772262</v>
      </c>
      <c r="Q16" s="174" t="s">
        <v>494</v>
      </c>
      <c r="R16" s="174">
        <f t="shared" si="2"/>
        <v>0.032717890855665684</v>
      </c>
      <c r="S16" s="329" t="s">
        <v>495</v>
      </c>
      <c r="T16" s="174">
        <f t="shared" si="3"/>
        <v>0.0027904384525088005</v>
      </c>
    </row>
    <row r="17" spans="1:20" ht="12.75">
      <c r="A17">
        <v>25</v>
      </c>
      <c r="H17" s="279">
        <v>25</v>
      </c>
      <c r="I17" s="325" t="s">
        <v>506</v>
      </c>
      <c r="J17" s="330">
        <v>0.013391203703703704</v>
      </c>
      <c r="K17" s="328" t="s">
        <v>492</v>
      </c>
      <c r="L17" s="174">
        <f t="shared" si="4"/>
        <v>0.0027284441124090673</v>
      </c>
      <c r="M17" s="11" t="s">
        <v>478</v>
      </c>
      <c r="N17" s="174">
        <f t="shared" si="0"/>
        <v>0.0028249259888900205</v>
      </c>
      <c r="O17" s="174" t="s">
        <v>493</v>
      </c>
      <c r="P17" s="174">
        <f t="shared" si="1"/>
        <v>0.03312225721973549</v>
      </c>
      <c r="Q17" s="174" t="s">
        <v>494</v>
      </c>
      <c r="R17" s="174">
        <f t="shared" si="2"/>
        <v>0.033950313650228874</v>
      </c>
      <c r="S17" s="329" t="s">
        <v>495</v>
      </c>
      <c r="T17" s="174">
        <f t="shared" si="3"/>
        <v>0.002895549138612271</v>
      </c>
    </row>
    <row r="18" spans="1:20" ht="12.75">
      <c r="A18">
        <v>30</v>
      </c>
      <c r="H18" s="279">
        <v>30</v>
      </c>
      <c r="I18" s="305" t="s">
        <v>507</v>
      </c>
      <c r="J18" s="327">
        <v>0.013842592592592594</v>
      </c>
      <c r="K18" s="328" t="s">
        <v>492</v>
      </c>
      <c r="L18" s="174">
        <f t="shared" si="4"/>
        <v>0.0028204141386700475</v>
      </c>
      <c r="M18" s="11" t="s">
        <v>478</v>
      </c>
      <c r="N18" s="174">
        <f t="shared" si="0"/>
        <v>0.0029201482132346283</v>
      </c>
      <c r="O18" s="174" t="s">
        <v>493</v>
      </c>
      <c r="P18" s="174">
        <f t="shared" si="1"/>
        <v>0.034238737800176014</v>
      </c>
      <c r="Q18" s="174" t="s">
        <v>494</v>
      </c>
      <c r="R18" s="174">
        <f t="shared" si="2"/>
        <v>0.035094706245180414</v>
      </c>
      <c r="S18" s="329" t="s">
        <v>495</v>
      </c>
      <c r="T18" s="174">
        <f t="shared" si="3"/>
        <v>0.002993151918565494</v>
      </c>
    </row>
    <row r="19" spans="1:20" ht="12.75">
      <c r="A19">
        <v>38</v>
      </c>
      <c r="H19" s="279">
        <v>37</v>
      </c>
      <c r="I19" s="325" t="s">
        <v>508</v>
      </c>
      <c r="J19" s="327">
        <v>0.014189814814814815</v>
      </c>
      <c r="K19" s="328" t="s">
        <v>492</v>
      </c>
      <c r="L19" s="174">
        <f t="shared" si="4"/>
        <v>0.0028911603127169546</v>
      </c>
      <c r="M19" s="11" t="s">
        <v>478</v>
      </c>
      <c r="N19" s="174">
        <f t="shared" si="0"/>
        <v>0.0029933960781150953</v>
      </c>
      <c r="O19" s="174" t="s">
        <v>493</v>
      </c>
      <c r="P19" s="174">
        <f t="shared" si="1"/>
        <v>0.03509756901589949</v>
      </c>
      <c r="Q19" s="174" t="s">
        <v>494</v>
      </c>
      <c r="R19" s="174">
        <f t="shared" si="2"/>
        <v>0.03597500824129698</v>
      </c>
      <c r="S19" s="329" t="s">
        <v>495</v>
      </c>
      <c r="T19" s="174">
        <f t="shared" si="3"/>
        <v>0.0030682309800679724</v>
      </c>
    </row>
    <row r="20" spans="8:20" ht="12.75">
      <c r="H20" s="279">
        <v>39</v>
      </c>
      <c r="I20" s="312" t="s">
        <v>509</v>
      </c>
      <c r="J20" s="327">
        <v>0.014247685185185184</v>
      </c>
      <c r="K20" s="328" t="s">
        <v>492</v>
      </c>
      <c r="L20" s="174">
        <f t="shared" si="4"/>
        <v>0.0029029513417247726</v>
      </c>
      <c r="M20" s="11" t="s">
        <v>478</v>
      </c>
      <c r="N20" s="174">
        <f t="shared" si="0"/>
        <v>0.0030056040555951733</v>
      </c>
      <c r="O20" s="174" t="s">
        <v>493</v>
      </c>
      <c r="P20" s="174">
        <f t="shared" si="1"/>
        <v>0.035240707551853406</v>
      </c>
      <c r="Q20" s="174" t="s">
        <v>494</v>
      </c>
      <c r="R20" s="174">
        <f t="shared" si="2"/>
        <v>0.03612172524064974</v>
      </c>
      <c r="S20" s="329" t="s">
        <v>495</v>
      </c>
      <c r="T20" s="174">
        <f t="shared" si="3"/>
        <v>0.0030807441569850524</v>
      </c>
    </row>
    <row r="21" spans="8:20" ht="12.75">
      <c r="H21" s="279">
        <v>40</v>
      </c>
      <c r="I21" s="312" t="s">
        <v>510</v>
      </c>
      <c r="J21" s="327">
        <v>0.014305555555555557</v>
      </c>
      <c r="K21" s="328" t="s">
        <v>492</v>
      </c>
      <c r="L21" s="174">
        <f t="shared" si="4"/>
        <v>0.002914742370732591</v>
      </c>
      <c r="M21" s="11" t="s">
        <v>478</v>
      </c>
      <c r="N21" s="174">
        <f t="shared" si="0"/>
        <v>0.0030178120330752517</v>
      </c>
      <c r="O21" s="174" t="s">
        <v>493</v>
      </c>
      <c r="P21" s="174">
        <f t="shared" si="1"/>
        <v>0.03538384608780733</v>
      </c>
      <c r="Q21" s="174" t="s">
        <v>494</v>
      </c>
      <c r="R21" s="174">
        <f t="shared" si="2"/>
        <v>0.03626844224000251</v>
      </c>
      <c r="S21" s="329" t="s">
        <v>495</v>
      </c>
      <c r="T21" s="174">
        <f t="shared" si="3"/>
        <v>0.0030932573339021332</v>
      </c>
    </row>
    <row r="22" spans="8:20" ht="12.75">
      <c r="H22" s="279">
        <v>41</v>
      </c>
      <c r="I22" s="325" t="s">
        <v>511</v>
      </c>
      <c r="J22" s="327">
        <v>0.014317129629629631</v>
      </c>
      <c r="K22" s="328" t="s">
        <v>492</v>
      </c>
      <c r="L22" s="174">
        <f t="shared" si="4"/>
        <v>0.0029171005765341543</v>
      </c>
      <c r="M22" s="11" t="s">
        <v>478</v>
      </c>
      <c r="N22" s="174">
        <f t="shared" si="0"/>
        <v>0.003020253628571267</v>
      </c>
      <c r="O22" s="174" t="s">
        <v>493</v>
      </c>
      <c r="P22" s="174">
        <f t="shared" si="1"/>
        <v>0.03541247379499811</v>
      </c>
      <c r="Q22" s="174" t="s">
        <v>494</v>
      </c>
      <c r="R22" s="174">
        <f t="shared" si="2"/>
        <v>0.036297785639873056</v>
      </c>
      <c r="S22" s="329" t="s">
        <v>495</v>
      </c>
      <c r="T22" s="174">
        <f t="shared" si="3"/>
        <v>0.0030957599692855485</v>
      </c>
    </row>
    <row r="23" spans="8:20" ht="12.75">
      <c r="H23" s="279">
        <v>97</v>
      </c>
      <c r="I23" s="305" t="s">
        <v>512</v>
      </c>
      <c r="J23" s="327">
        <v>0.015625</v>
      </c>
      <c r="K23" s="328" t="s">
        <v>492</v>
      </c>
      <c r="L23" s="174">
        <f aca="true" t="shared" si="5" ref="L23:L28">J23/4.908</f>
        <v>0.0031835778321108394</v>
      </c>
      <c r="M23" s="11" t="s">
        <v>478</v>
      </c>
      <c r="N23" s="174">
        <f aca="true" t="shared" si="6" ref="N23:N28">L23*1.0353615</f>
        <v>0.003296153919621027</v>
      </c>
      <c r="O23" s="174" t="s">
        <v>493</v>
      </c>
      <c r="P23" s="174">
        <f aca="true" t="shared" si="7" ref="P23:P28">N23*11.725</f>
        <v>0.03864740470755654</v>
      </c>
      <c r="Q23" s="174" t="s">
        <v>494</v>
      </c>
      <c r="R23" s="174">
        <f aca="true" t="shared" si="8" ref="R23:R28">P23*1.025</f>
        <v>0.039613589825245446</v>
      </c>
      <c r="S23" s="329" t="s">
        <v>495</v>
      </c>
      <c r="T23" s="174">
        <f aca="true" t="shared" si="9" ref="T23:T28">R23/11.725</f>
        <v>0.003378557767611552</v>
      </c>
    </row>
    <row r="24" spans="8:20" ht="12.75">
      <c r="H24" s="279">
        <v>99</v>
      </c>
      <c r="I24" s="305" t="s">
        <v>513</v>
      </c>
      <c r="J24" s="327">
        <v>0.01570601851851852</v>
      </c>
      <c r="K24" s="328" t="s">
        <v>492</v>
      </c>
      <c r="L24" s="174">
        <f t="shared" si="5"/>
        <v>0.0032000852727217845</v>
      </c>
      <c r="M24" s="11" t="s">
        <v>478</v>
      </c>
      <c r="N24" s="174">
        <f t="shared" si="6"/>
        <v>0.003313245088093136</v>
      </c>
      <c r="O24" s="174" t="s">
        <v>493</v>
      </c>
      <c r="P24" s="174">
        <f t="shared" si="7"/>
        <v>0.038847798657892015</v>
      </c>
      <c r="Q24" s="174" t="s">
        <v>494</v>
      </c>
      <c r="R24" s="174">
        <f t="shared" si="8"/>
        <v>0.03981899362433931</v>
      </c>
      <c r="S24" s="329" t="s">
        <v>495</v>
      </c>
      <c r="T24" s="174">
        <f t="shared" si="9"/>
        <v>0.003396076215295464</v>
      </c>
    </row>
    <row r="25" spans="8:20" ht="12.75">
      <c r="H25" s="279">
        <v>110</v>
      </c>
      <c r="I25" s="305" t="s">
        <v>514</v>
      </c>
      <c r="J25" s="327">
        <v>0.015856481481481482</v>
      </c>
      <c r="K25" s="328" t="s">
        <v>492</v>
      </c>
      <c r="L25" s="174">
        <f t="shared" si="5"/>
        <v>0.003230741948142111</v>
      </c>
      <c r="M25" s="11" t="s">
        <v>478</v>
      </c>
      <c r="N25" s="174">
        <f t="shared" si="6"/>
        <v>0.0033449858295413384</v>
      </c>
      <c r="O25" s="174" t="s">
        <v>493</v>
      </c>
      <c r="P25" s="174">
        <f t="shared" si="7"/>
        <v>0.039219958851372194</v>
      </c>
      <c r="Q25" s="174" t="s">
        <v>494</v>
      </c>
      <c r="R25" s="174">
        <f t="shared" si="8"/>
        <v>0.040200457822656493</v>
      </c>
      <c r="S25" s="329" t="s">
        <v>495</v>
      </c>
      <c r="T25" s="174">
        <f t="shared" si="9"/>
        <v>0.003428610475279872</v>
      </c>
    </row>
    <row r="26" spans="8:20" ht="12.75">
      <c r="H26" s="279">
        <v>114</v>
      </c>
      <c r="I26" s="326" t="s">
        <v>515</v>
      </c>
      <c r="J26" s="327">
        <v>0.015902777777777776</v>
      </c>
      <c r="K26" s="328" t="s">
        <v>492</v>
      </c>
      <c r="L26" s="174">
        <f t="shared" si="5"/>
        <v>0.0032401747713483647</v>
      </c>
      <c r="M26" s="11" t="s">
        <v>478</v>
      </c>
      <c r="N26" s="174">
        <f t="shared" si="6"/>
        <v>0.0033547522115254</v>
      </c>
      <c r="O26" s="174" t="s">
        <v>493</v>
      </c>
      <c r="P26" s="174">
        <f t="shared" si="7"/>
        <v>0.03933446968013531</v>
      </c>
      <c r="Q26" s="174" t="s">
        <v>494</v>
      </c>
      <c r="R26" s="174">
        <f t="shared" si="8"/>
        <v>0.04031783142213869</v>
      </c>
      <c r="S26" s="329" t="s">
        <v>495</v>
      </c>
      <c r="T26" s="174">
        <f t="shared" si="9"/>
        <v>0.0034386210168135343</v>
      </c>
    </row>
    <row r="27" spans="8:20" ht="12.75">
      <c r="H27" s="279">
        <v>115</v>
      </c>
      <c r="I27" s="312" t="s">
        <v>516</v>
      </c>
      <c r="J27" s="327">
        <v>0.015914351851851853</v>
      </c>
      <c r="K27" s="328" t="s">
        <v>492</v>
      </c>
      <c r="L27" s="174">
        <f t="shared" si="5"/>
        <v>0.003242532977149929</v>
      </c>
      <c r="M27" s="11" t="s">
        <v>478</v>
      </c>
      <c r="N27" s="174">
        <f t="shared" si="6"/>
        <v>0.0033571938070214163</v>
      </c>
      <c r="O27" s="174" t="s">
        <v>493</v>
      </c>
      <c r="P27" s="174">
        <f t="shared" si="7"/>
        <v>0.03936309738732611</v>
      </c>
      <c r="Q27" s="174" t="s">
        <v>494</v>
      </c>
      <c r="R27" s="174">
        <f t="shared" si="8"/>
        <v>0.04034717482200926</v>
      </c>
      <c r="S27" s="329" t="s">
        <v>495</v>
      </c>
      <c r="T27" s="174">
        <f t="shared" si="9"/>
        <v>0.0034411236521969518</v>
      </c>
    </row>
    <row r="28" spans="8:20" ht="12.75">
      <c r="H28" s="279">
        <v>126</v>
      </c>
      <c r="I28" s="326" t="s">
        <v>517</v>
      </c>
      <c r="J28" s="327">
        <v>0.016041666666666666</v>
      </c>
      <c r="K28" s="328" t="s">
        <v>492</v>
      </c>
      <c r="L28" s="174">
        <f t="shared" si="5"/>
        <v>0.0032684732409671282</v>
      </c>
      <c r="M28" s="11" t="s">
        <v>478</v>
      </c>
      <c r="N28" s="174">
        <f t="shared" si="6"/>
        <v>0.0033840513574775874</v>
      </c>
      <c r="O28" s="174" t="s">
        <v>493</v>
      </c>
      <c r="P28" s="174">
        <f t="shared" si="7"/>
        <v>0.03967800216642471</v>
      </c>
      <c r="Q28" s="174" t="s">
        <v>494</v>
      </c>
      <c r="R28" s="174">
        <f t="shared" si="8"/>
        <v>0.04066995222058532</v>
      </c>
      <c r="S28" s="329" t="s">
        <v>495</v>
      </c>
      <c r="T28" s="174">
        <f t="shared" si="9"/>
        <v>0.0034686526414145265</v>
      </c>
    </row>
    <row r="29" spans="8:20" ht="12.75">
      <c r="H29" s="279">
        <v>133</v>
      </c>
      <c r="I29" s="305" t="s">
        <v>518</v>
      </c>
      <c r="J29" s="327">
        <v>0.01611111111111111</v>
      </c>
      <c r="K29" s="328" t="s">
        <v>492</v>
      </c>
      <c r="L29" s="174">
        <f aca="true" t="shared" si="10" ref="L29:L40">J29/4.908</f>
        <v>0.0032826224757765096</v>
      </c>
      <c r="M29" s="11" t="s">
        <v>478</v>
      </c>
      <c r="N29" s="174">
        <f aca="true" t="shared" si="11" ref="N29:N39">L29*1.0353615</f>
        <v>0.003398700930453681</v>
      </c>
      <c r="O29" s="174" t="s">
        <v>493</v>
      </c>
      <c r="P29" s="174">
        <f aca="true" t="shared" si="12" ref="P29:P39">N29*11.725</f>
        <v>0.03984976840956941</v>
      </c>
      <c r="Q29" s="174" t="s">
        <v>494</v>
      </c>
      <c r="R29" s="174">
        <f aca="true" t="shared" si="13" ref="R29:R39">P29*1.025</f>
        <v>0.040846012619808636</v>
      </c>
      <c r="S29" s="329" t="s">
        <v>495</v>
      </c>
      <c r="T29" s="174">
        <f aca="true" t="shared" si="14" ref="T29:T39">R29/11.725</f>
        <v>0.0034836684537150222</v>
      </c>
    </row>
    <row r="30" spans="8:20" ht="12.75">
      <c r="H30" s="279">
        <v>143</v>
      </c>
      <c r="I30" s="326" t="s">
        <v>519</v>
      </c>
      <c r="J30" s="327">
        <v>0.016342592592592593</v>
      </c>
      <c r="K30" s="328" t="s">
        <v>492</v>
      </c>
      <c r="L30" s="174">
        <f t="shared" si="10"/>
        <v>0.0033297865918077815</v>
      </c>
      <c r="M30" s="11" t="s">
        <v>478</v>
      </c>
      <c r="N30" s="174">
        <f t="shared" si="11"/>
        <v>0.0034475328403739927</v>
      </c>
      <c r="O30" s="174" t="s">
        <v>493</v>
      </c>
      <c r="P30" s="174">
        <f t="shared" si="12"/>
        <v>0.040422322553385064</v>
      </c>
      <c r="Q30" s="174" t="s">
        <v>494</v>
      </c>
      <c r="R30" s="174">
        <f t="shared" si="13"/>
        <v>0.04143288061721968</v>
      </c>
      <c r="S30" s="329" t="s">
        <v>495</v>
      </c>
      <c r="T30" s="174">
        <f t="shared" si="14"/>
        <v>0.003533721161383342</v>
      </c>
    </row>
    <row r="31" spans="8:20" ht="12.75">
      <c r="H31" s="279">
        <v>144</v>
      </c>
      <c r="I31" s="305" t="s">
        <v>520</v>
      </c>
      <c r="J31" s="327">
        <v>0.016354166666666666</v>
      </c>
      <c r="K31" s="328" t="s">
        <v>492</v>
      </c>
      <c r="L31" s="174">
        <f t="shared" si="10"/>
        <v>0.003332144797609345</v>
      </c>
      <c r="M31" s="11" t="s">
        <v>478</v>
      </c>
      <c r="N31" s="174">
        <f t="shared" si="11"/>
        <v>0.003449974435870008</v>
      </c>
      <c r="O31" s="174" t="s">
        <v>493</v>
      </c>
      <c r="P31" s="174">
        <f t="shared" si="12"/>
        <v>0.04045095026057584</v>
      </c>
      <c r="Q31" s="174" t="s">
        <v>494</v>
      </c>
      <c r="R31" s="174">
        <f t="shared" si="13"/>
        <v>0.04146222401709023</v>
      </c>
      <c r="S31" s="329" t="s">
        <v>495</v>
      </c>
      <c r="T31" s="174">
        <f t="shared" si="14"/>
        <v>0.0035362237967667574</v>
      </c>
    </row>
    <row r="32" spans="8:20" ht="12.75">
      <c r="H32" s="279">
        <v>155</v>
      </c>
      <c r="I32" s="305" t="s">
        <v>521</v>
      </c>
      <c r="J32" s="327">
        <v>0.016516203703703703</v>
      </c>
      <c r="K32" s="328" t="s">
        <v>492</v>
      </c>
      <c r="L32" s="174">
        <f t="shared" si="10"/>
        <v>0.003365159678831235</v>
      </c>
      <c r="M32" s="11" t="s">
        <v>478</v>
      </c>
      <c r="N32" s="174">
        <f t="shared" si="11"/>
        <v>0.0034841567728142258</v>
      </c>
      <c r="O32" s="174" t="s">
        <v>493</v>
      </c>
      <c r="P32" s="174">
        <f t="shared" si="12"/>
        <v>0.0408517381612468</v>
      </c>
      <c r="Q32" s="174" t="s">
        <v>494</v>
      </c>
      <c r="R32" s="157">
        <f t="shared" si="13"/>
        <v>0.041873031615277966</v>
      </c>
      <c r="S32" s="329" t="s">
        <v>495</v>
      </c>
      <c r="T32" s="174">
        <f t="shared" si="14"/>
        <v>0.0035712606921345816</v>
      </c>
    </row>
    <row r="33" spans="8:20" ht="12.75">
      <c r="H33" s="279">
        <v>163</v>
      </c>
      <c r="I33" s="305" t="s">
        <v>522</v>
      </c>
      <c r="J33" s="327">
        <v>0.016655092592592593</v>
      </c>
      <c r="K33" s="328" t="s">
        <v>492</v>
      </c>
      <c r="L33" s="174">
        <f t="shared" si="10"/>
        <v>0.003393458148449998</v>
      </c>
      <c r="M33" s="11" t="s">
        <v>478</v>
      </c>
      <c r="N33" s="174">
        <f t="shared" si="11"/>
        <v>0.003513455918766413</v>
      </c>
      <c r="O33" s="174" t="s">
        <v>493</v>
      </c>
      <c r="P33" s="174">
        <f t="shared" si="12"/>
        <v>0.04119527064753619</v>
      </c>
      <c r="Q33" s="174" t="s">
        <v>494</v>
      </c>
      <c r="R33" s="157">
        <f t="shared" si="13"/>
        <v>0.04222515241372459</v>
      </c>
      <c r="S33" s="329" t="s">
        <v>495</v>
      </c>
      <c r="T33" s="174">
        <f t="shared" si="14"/>
        <v>0.003601292316735573</v>
      </c>
    </row>
    <row r="34" spans="8:20" ht="12.75">
      <c r="H34" s="279">
        <v>166</v>
      </c>
      <c r="I34" s="305" t="s">
        <v>523</v>
      </c>
      <c r="J34" s="327">
        <v>0.016701388888888887</v>
      </c>
      <c r="K34" s="328" t="s">
        <v>492</v>
      </c>
      <c r="L34" s="174">
        <f t="shared" si="10"/>
        <v>0.0034028909716562524</v>
      </c>
      <c r="M34" s="11" t="s">
        <v>478</v>
      </c>
      <c r="N34" s="174">
        <f t="shared" si="11"/>
        <v>0.003523222300750475</v>
      </c>
      <c r="O34" s="174" t="s">
        <v>493</v>
      </c>
      <c r="P34" s="174">
        <f t="shared" si="12"/>
        <v>0.04130978147629932</v>
      </c>
      <c r="Q34" s="174" t="s">
        <v>494</v>
      </c>
      <c r="R34" s="157">
        <f t="shared" si="13"/>
        <v>0.0423425260132068</v>
      </c>
      <c r="S34" s="329" t="s">
        <v>495</v>
      </c>
      <c r="T34" s="174">
        <f t="shared" si="14"/>
        <v>0.0036113028582692368</v>
      </c>
    </row>
    <row r="35" spans="8:20" ht="12.75">
      <c r="H35" s="279">
        <v>166</v>
      </c>
      <c r="I35" s="312" t="s">
        <v>524</v>
      </c>
      <c r="J35" s="327">
        <v>0.016701388888888887</v>
      </c>
      <c r="K35" s="328" t="s">
        <v>492</v>
      </c>
      <c r="L35" s="174">
        <f t="shared" si="10"/>
        <v>0.0034028909716562524</v>
      </c>
      <c r="M35" s="11" t="s">
        <v>478</v>
      </c>
      <c r="N35" s="174">
        <f t="shared" si="11"/>
        <v>0.003523222300750475</v>
      </c>
      <c r="O35" s="174" t="s">
        <v>493</v>
      </c>
      <c r="P35" s="174">
        <f t="shared" si="12"/>
        <v>0.04130978147629932</v>
      </c>
      <c r="Q35" s="174" t="s">
        <v>494</v>
      </c>
      <c r="R35" s="157">
        <f t="shared" si="13"/>
        <v>0.0423425260132068</v>
      </c>
      <c r="S35" s="329" t="s">
        <v>495</v>
      </c>
      <c r="T35" s="174">
        <f t="shared" si="14"/>
        <v>0.0036113028582692368</v>
      </c>
    </row>
    <row r="36" spans="8:20" ht="12.75">
      <c r="H36" s="279">
        <v>168</v>
      </c>
      <c r="I36" s="326" t="s">
        <v>525</v>
      </c>
      <c r="J36" s="327">
        <v>0.01671296296296296</v>
      </c>
      <c r="K36" s="328" t="s">
        <v>492</v>
      </c>
      <c r="L36" s="174">
        <f t="shared" si="10"/>
        <v>0.0034052491774578158</v>
      </c>
      <c r="M36" s="11" t="s">
        <v>478</v>
      </c>
      <c r="N36" s="174">
        <f t="shared" si="11"/>
        <v>0.0035256638962464903</v>
      </c>
      <c r="O36" s="174" t="s">
        <v>493</v>
      </c>
      <c r="P36" s="174">
        <f t="shared" si="12"/>
        <v>0.0413384091834901</v>
      </c>
      <c r="Q36" s="174" t="s">
        <v>494</v>
      </c>
      <c r="R36" s="157">
        <f t="shared" si="13"/>
        <v>0.04237186941307735</v>
      </c>
      <c r="S36" s="329" t="s">
        <v>495</v>
      </c>
      <c r="T36" s="174">
        <f t="shared" si="14"/>
        <v>0.0036138054936526525</v>
      </c>
    </row>
    <row r="37" spans="8:20" ht="12.75">
      <c r="H37" s="279">
        <v>169</v>
      </c>
      <c r="I37" s="326" t="s">
        <v>526</v>
      </c>
      <c r="J37" s="327">
        <v>0.01675925925925926</v>
      </c>
      <c r="K37" s="328" t="s">
        <v>492</v>
      </c>
      <c r="L37" s="174">
        <f t="shared" si="10"/>
        <v>0.0034146820006640704</v>
      </c>
      <c r="M37" s="11" t="s">
        <v>478</v>
      </c>
      <c r="N37" s="174">
        <f t="shared" si="11"/>
        <v>0.003535430278230553</v>
      </c>
      <c r="O37" s="174" t="s">
        <v>493</v>
      </c>
      <c r="P37" s="174">
        <f t="shared" si="12"/>
        <v>0.04145292001225324</v>
      </c>
      <c r="Q37" s="174" t="s">
        <v>494</v>
      </c>
      <c r="R37" s="157">
        <f t="shared" si="13"/>
        <v>0.04248924301255957</v>
      </c>
      <c r="S37" s="329" t="s">
        <v>495</v>
      </c>
      <c r="T37" s="174">
        <f t="shared" si="14"/>
        <v>0.003623816035186317</v>
      </c>
    </row>
    <row r="38" spans="8:20" ht="12.75">
      <c r="H38" s="279">
        <v>170</v>
      </c>
      <c r="I38" s="325" t="s">
        <v>527</v>
      </c>
      <c r="J38" s="327">
        <v>0.016770833333333332</v>
      </c>
      <c r="K38" s="328" t="s">
        <v>492</v>
      </c>
      <c r="L38" s="174">
        <f t="shared" si="10"/>
        <v>0.0034170402064656337</v>
      </c>
      <c r="M38" s="11" t="s">
        <v>478</v>
      </c>
      <c r="N38" s="174">
        <f t="shared" si="11"/>
        <v>0.0035378718737265683</v>
      </c>
      <c r="O38" s="174" t="s">
        <v>493</v>
      </c>
      <c r="P38" s="174">
        <f t="shared" si="12"/>
        <v>0.04148154771944401</v>
      </c>
      <c r="Q38" s="174" t="s">
        <v>494</v>
      </c>
      <c r="R38" s="157">
        <f t="shared" si="13"/>
        <v>0.04251858641243011</v>
      </c>
      <c r="S38" s="329" t="s">
        <v>495</v>
      </c>
      <c r="T38" s="174">
        <f t="shared" si="14"/>
        <v>0.003626318670569732</v>
      </c>
    </row>
    <row r="39" spans="8:20" ht="12.75">
      <c r="H39" s="279">
        <v>190</v>
      </c>
      <c r="I39" s="305" t="s">
        <v>528</v>
      </c>
      <c r="J39" s="327">
        <v>0.01707175925925926</v>
      </c>
      <c r="K39" s="328" t="s">
        <v>492</v>
      </c>
      <c r="L39" s="174">
        <f t="shared" si="10"/>
        <v>0.003478353557306287</v>
      </c>
      <c r="M39" s="11" t="s">
        <v>478</v>
      </c>
      <c r="N39" s="174">
        <f t="shared" si="11"/>
        <v>0.0036013533566229736</v>
      </c>
      <c r="O39" s="174" t="s">
        <v>493</v>
      </c>
      <c r="P39" s="174">
        <f t="shared" si="12"/>
        <v>0.042225868106404364</v>
      </c>
      <c r="Q39" s="174" t="s">
        <v>494</v>
      </c>
      <c r="R39" s="157">
        <f t="shared" si="13"/>
        <v>0.04328151480906447</v>
      </c>
      <c r="S39" s="329" t="s">
        <v>495</v>
      </c>
      <c r="T39" s="174">
        <f t="shared" si="14"/>
        <v>0.0036913871905385476</v>
      </c>
    </row>
    <row r="40" spans="8:20" ht="12.75">
      <c r="H40" s="279">
        <v>196</v>
      </c>
      <c r="I40" s="326" t="s">
        <v>529</v>
      </c>
      <c r="J40" s="327">
        <v>0.017175925925925924</v>
      </c>
      <c r="K40" s="328" t="s">
        <v>492</v>
      </c>
      <c r="L40" s="174">
        <f t="shared" si="10"/>
        <v>0.0034995774095203593</v>
      </c>
      <c r="M40" s="11" t="s">
        <v>478</v>
      </c>
      <c r="N40" s="174">
        <f aca="true" t="shared" si="15" ref="N40:N46">L40*1.0353615</f>
        <v>0.0036233277160871136</v>
      </c>
      <c r="O40" s="174" t="s">
        <v>493</v>
      </c>
      <c r="P40" s="174">
        <f aca="true" t="shared" si="16" ref="P40:P46">N40*11.725</f>
        <v>0.042483517471121404</v>
      </c>
      <c r="Q40" s="174" t="s">
        <v>494</v>
      </c>
      <c r="R40" s="157">
        <f aca="true" t="shared" si="17" ref="R40:R46">P40*1.025</f>
        <v>0.04354560540789944</v>
      </c>
      <c r="S40" s="329" t="s">
        <v>495</v>
      </c>
      <c r="T40" s="174">
        <f aca="true" t="shared" si="18" ref="T40:T46">R40/11.725</f>
        <v>0.0037139109089892913</v>
      </c>
    </row>
    <row r="41" spans="8:20" ht="12.75">
      <c r="H41" s="279">
        <v>210</v>
      </c>
      <c r="I41" s="305" t="s">
        <v>530</v>
      </c>
      <c r="J41" s="327">
        <v>0.017361111111111112</v>
      </c>
      <c r="K41" s="328" t="s">
        <v>492</v>
      </c>
      <c r="L41" s="174">
        <f aca="true" t="shared" si="19" ref="L41:L46">J41/4.908</f>
        <v>0.003537308702345377</v>
      </c>
      <c r="M41" s="11" t="s">
        <v>478</v>
      </c>
      <c r="N41" s="174">
        <f t="shared" si="15"/>
        <v>0.003662393244023363</v>
      </c>
      <c r="O41" s="174" t="s">
        <v>493</v>
      </c>
      <c r="P41" s="174">
        <f t="shared" si="16"/>
        <v>0.04294156078617393</v>
      </c>
      <c r="Q41" s="174" t="s">
        <v>494</v>
      </c>
      <c r="R41" s="157">
        <f t="shared" si="17"/>
        <v>0.044015099805828274</v>
      </c>
      <c r="S41" s="329" t="s">
        <v>495</v>
      </c>
      <c r="T41" s="174">
        <f t="shared" si="18"/>
        <v>0.0037539530751239465</v>
      </c>
    </row>
    <row r="42" spans="8:20" ht="12.75">
      <c r="H42" s="279">
        <v>222</v>
      </c>
      <c r="I42" s="325" t="s">
        <v>531</v>
      </c>
      <c r="J42" s="327">
        <v>0.01752314814814815</v>
      </c>
      <c r="K42" s="328" t="s">
        <v>492</v>
      </c>
      <c r="L42" s="174">
        <f t="shared" si="19"/>
        <v>0.0035703235835672672</v>
      </c>
      <c r="M42" s="11" t="s">
        <v>478</v>
      </c>
      <c r="N42" s="174">
        <f t="shared" si="15"/>
        <v>0.0036965755809675815</v>
      </c>
      <c r="O42" s="174" t="s">
        <v>493</v>
      </c>
      <c r="P42" s="174">
        <f t="shared" si="16"/>
        <v>0.04334234868684489</v>
      </c>
      <c r="Q42" s="174" t="s">
        <v>494</v>
      </c>
      <c r="R42" s="157">
        <f t="shared" si="17"/>
        <v>0.04442590740401601</v>
      </c>
      <c r="S42" s="329" t="s">
        <v>495</v>
      </c>
      <c r="T42" s="174">
        <f t="shared" si="18"/>
        <v>0.0037889899704917707</v>
      </c>
    </row>
    <row r="43" spans="8:20" ht="12.75">
      <c r="H43" s="279">
        <v>234</v>
      </c>
      <c r="I43" s="325" t="s">
        <v>532</v>
      </c>
      <c r="J43" s="327">
        <v>0.017800925925925925</v>
      </c>
      <c r="K43" s="328" t="s">
        <v>492</v>
      </c>
      <c r="L43" s="174">
        <f t="shared" si="19"/>
        <v>0.003626920522804793</v>
      </c>
      <c r="M43" s="11" t="s">
        <v>478</v>
      </c>
      <c r="N43" s="174">
        <f t="shared" si="15"/>
        <v>0.003755173872871955</v>
      </c>
      <c r="O43" s="174" t="s">
        <v>493</v>
      </c>
      <c r="P43" s="174">
        <f t="shared" si="16"/>
        <v>0.04402941365942367</v>
      </c>
      <c r="Q43" s="174" t="s">
        <v>494</v>
      </c>
      <c r="R43" s="157">
        <f t="shared" si="17"/>
        <v>0.04513014900090926</v>
      </c>
      <c r="S43" s="329" t="s">
        <v>495</v>
      </c>
      <c r="T43" s="174">
        <f t="shared" si="18"/>
        <v>0.0038490532196937535</v>
      </c>
    </row>
    <row r="44" spans="8:20" ht="12.75">
      <c r="H44" s="279">
        <v>237</v>
      </c>
      <c r="I44" s="325" t="s">
        <v>533</v>
      </c>
      <c r="J44" s="327">
        <v>0.017916666666666668</v>
      </c>
      <c r="K44" s="328" t="s">
        <v>492</v>
      </c>
      <c r="L44" s="174">
        <f t="shared" si="19"/>
        <v>0.003650502580820429</v>
      </c>
      <c r="M44" s="11" t="s">
        <v>478</v>
      </c>
      <c r="N44" s="174">
        <f t="shared" si="15"/>
        <v>0.003779589827832111</v>
      </c>
      <c r="O44" s="174" t="s">
        <v>493</v>
      </c>
      <c r="P44" s="174">
        <f t="shared" si="16"/>
        <v>0.0443156907313315</v>
      </c>
      <c r="Q44" s="174" t="s">
        <v>494</v>
      </c>
      <c r="R44" s="157">
        <f t="shared" si="17"/>
        <v>0.045423582999614784</v>
      </c>
      <c r="S44" s="329" t="s">
        <v>495</v>
      </c>
      <c r="T44" s="174">
        <f t="shared" si="18"/>
        <v>0.0038740795735279134</v>
      </c>
    </row>
    <row r="45" spans="8:20" ht="12.75">
      <c r="H45" s="279">
        <v>244</v>
      </c>
      <c r="I45" s="305" t="s">
        <v>534</v>
      </c>
      <c r="J45" s="327">
        <v>0.01798611111111111</v>
      </c>
      <c r="K45" s="328" t="s">
        <v>492</v>
      </c>
      <c r="L45" s="174">
        <f t="shared" si="19"/>
        <v>0.00366465181562981</v>
      </c>
      <c r="M45" s="11" t="s">
        <v>478</v>
      </c>
      <c r="N45" s="174">
        <f t="shared" si="15"/>
        <v>0.0037942394008082035</v>
      </c>
      <c r="O45" s="174" t="s">
        <v>493</v>
      </c>
      <c r="P45" s="174">
        <f t="shared" si="16"/>
        <v>0.04448745697447618</v>
      </c>
      <c r="Q45" s="174" t="s">
        <v>494</v>
      </c>
      <c r="R45" s="157">
        <f t="shared" si="17"/>
        <v>0.04559964339883808</v>
      </c>
      <c r="S45" s="329" t="s">
        <v>495</v>
      </c>
      <c r="T45" s="174">
        <f t="shared" si="18"/>
        <v>0.0038890953858284083</v>
      </c>
    </row>
    <row r="46" spans="8:20" ht="12.75">
      <c r="H46" s="279">
        <v>256</v>
      </c>
      <c r="I46" s="325" t="s">
        <v>535</v>
      </c>
      <c r="J46" s="327">
        <v>0.018252314814814815</v>
      </c>
      <c r="K46" s="328" t="s">
        <v>492</v>
      </c>
      <c r="L46" s="174">
        <f t="shared" si="19"/>
        <v>0.0037188905490657728</v>
      </c>
      <c r="M46" s="11" t="s">
        <v>478</v>
      </c>
      <c r="N46" s="174">
        <f t="shared" si="15"/>
        <v>0.0038503960972165623</v>
      </c>
      <c r="O46" s="174" t="s">
        <v>493</v>
      </c>
      <c r="P46" s="174">
        <f t="shared" si="16"/>
        <v>0.04514589423986419</v>
      </c>
      <c r="Q46" s="174" t="s">
        <v>494</v>
      </c>
      <c r="R46" s="157">
        <f t="shared" si="17"/>
        <v>0.046274541595860794</v>
      </c>
      <c r="S46" s="329" t="s">
        <v>495</v>
      </c>
      <c r="T46" s="174">
        <f t="shared" si="18"/>
        <v>0.003946655999646976</v>
      </c>
    </row>
    <row r="47" spans="8:20" ht="12.75">
      <c r="H47" s="279">
        <v>267</v>
      </c>
      <c r="I47" s="305" t="s">
        <v>536</v>
      </c>
      <c r="J47" s="327">
        <v>0.018425925925925925</v>
      </c>
      <c r="K47" s="328" t="s">
        <v>492</v>
      </c>
      <c r="L47" s="174">
        <f aca="true" t="shared" si="20" ref="L47:L56">J47/4.908</f>
        <v>0.0037542636360892267</v>
      </c>
      <c r="M47" s="11" t="s">
        <v>478</v>
      </c>
      <c r="N47" s="174">
        <f aca="true" t="shared" si="21" ref="N47:N56">L47*1.0353615</f>
        <v>0.0038870200296567963</v>
      </c>
      <c r="O47" s="174" t="s">
        <v>493</v>
      </c>
      <c r="P47" s="174">
        <f aca="true" t="shared" si="22" ref="P47:P56">N47*11.725</f>
        <v>0.04557530984772593</v>
      </c>
      <c r="Q47" s="174" t="s">
        <v>494</v>
      </c>
      <c r="R47" s="157">
        <f aca="true" t="shared" si="23" ref="R47:R56">P47*1.025</f>
        <v>0.046714692593919076</v>
      </c>
      <c r="S47" s="329" t="s">
        <v>495</v>
      </c>
      <c r="T47" s="174">
        <f aca="true" t="shared" si="24" ref="T47:T56">R47/11.725</f>
        <v>0.003984195530398215</v>
      </c>
    </row>
    <row r="48" spans="8:20" ht="12.75">
      <c r="H48" s="279">
        <v>293</v>
      </c>
      <c r="I48" s="326" t="s">
        <v>537</v>
      </c>
      <c r="J48" s="327">
        <v>0.019189814814814816</v>
      </c>
      <c r="K48" s="328" t="s">
        <v>492</v>
      </c>
      <c r="L48" s="174">
        <f t="shared" si="20"/>
        <v>0.003909905218992423</v>
      </c>
      <c r="M48" s="11" t="s">
        <v>478</v>
      </c>
      <c r="N48" s="174">
        <f t="shared" si="21"/>
        <v>0.004048165332393824</v>
      </c>
      <c r="O48" s="174" t="s">
        <v>493</v>
      </c>
      <c r="P48" s="174">
        <f t="shared" si="22"/>
        <v>0.047464738522317584</v>
      </c>
      <c r="Q48" s="174" t="s">
        <v>494</v>
      </c>
      <c r="R48" s="157">
        <f t="shared" si="23"/>
        <v>0.04865135698537552</v>
      </c>
      <c r="S48" s="329" t="s">
        <v>495</v>
      </c>
      <c r="T48" s="174">
        <f t="shared" si="24"/>
        <v>0.004149369465703669</v>
      </c>
    </row>
    <row r="49" spans="8:20" ht="12.75">
      <c r="H49" s="279">
        <v>297</v>
      </c>
      <c r="I49" s="326" t="s">
        <v>538</v>
      </c>
      <c r="J49" s="327">
        <v>0.019247685185185184</v>
      </c>
      <c r="K49" s="328" t="s">
        <v>492</v>
      </c>
      <c r="L49" s="174">
        <f t="shared" si="20"/>
        <v>0.003921696248000241</v>
      </c>
      <c r="M49" s="11" t="s">
        <v>478</v>
      </c>
      <c r="N49" s="174">
        <f t="shared" si="21"/>
        <v>0.004060373309873902</v>
      </c>
      <c r="O49" s="174" t="s">
        <v>493</v>
      </c>
      <c r="P49" s="174">
        <f t="shared" si="22"/>
        <v>0.0476078770582715</v>
      </c>
      <c r="Q49" s="174" t="s">
        <v>494</v>
      </c>
      <c r="R49" s="157">
        <f t="shared" si="23"/>
        <v>0.04879807398472828</v>
      </c>
      <c r="S49" s="329" t="s">
        <v>495</v>
      </c>
      <c r="T49" s="174">
        <f t="shared" si="24"/>
        <v>0.00416188264262075</v>
      </c>
    </row>
    <row r="50" spans="8:20" ht="12.75">
      <c r="H50" s="279">
        <v>299</v>
      </c>
      <c r="I50" s="326" t="s">
        <v>539</v>
      </c>
      <c r="J50" s="327">
        <v>0.01925925925925926</v>
      </c>
      <c r="K50" s="328" t="s">
        <v>492</v>
      </c>
      <c r="L50" s="174">
        <f t="shared" si="20"/>
        <v>0.003924054453801805</v>
      </c>
      <c r="M50" s="11" t="s">
        <v>478</v>
      </c>
      <c r="N50" s="174">
        <f t="shared" si="21"/>
        <v>0.004062814905369918</v>
      </c>
      <c r="O50" s="174" t="s">
        <v>493</v>
      </c>
      <c r="P50" s="174">
        <f t="shared" si="22"/>
        <v>0.04763650476546228</v>
      </c>
      <c r="Q50" s="174" t="s">
        <v>494</v>
      </c>
      <c r="R50" s="157">
        <f t="shared" si="23"/>
        <v>0.04882741738459883</v>
      </c>
      <c r="S50" s="329" t="s">
        <v>495</v>
      </c>
      <c r="T50" s="174">
        <f t="shared" si="24"/>
        <v>0.0041643852780041644</v>
      </c>
    </row>
    <row r="51" spans="8:20" ht="12.75">
      <c r="H51" s="279">
        <v>300</v>
      </c>
      <c r="I51" s="326" t="s">
        <v>540</v>
      </c>
      <c r="J51" s="327">
        <v>0.019293981481481485</v>
      </c>
      <c r="K51" s="328" t="s">
        <v>492</v>
      </c>
      <c r="L51" s="174">
        <f t="shared" si="20"/>
        <v>0.003931129071206497</v>
      </c>
      <c r="M51" s="11" t="s">
        <v>478</v>
      </c>
      <c r="N51" s="174">
        <f t="shared" si="21"/>
        <v>0.004070139691857965</v>
      </c>
      <c r="O51" s="174" t="s">
        <v>493</v>
      </c>
      <c r="P51" s="174">
        <f t="shared" si="22"/>
        <v>0.047722387887034645</v>
      </c>
      <c r="Q51" s="174" t="s">
        <v>494</v>
      </c>
      <c r="R51" s="157">
        <f t="shared" si="23"/>
        <v>0.04891544758421051</v>
      </c>
      <c r="S51" s="329" t="s">
        <v>495</v>
      </c>
      <c r="T51" s="174">
        <f t="shared" si="24"/>
        <v>0.004171893184154414</v>
      </c>
    </row>
    <row r="52" spans="8:20" ht="12.75">
      <c r="H52" s="279">
        <v>332</v>
      </c>
      <c r="I52" s="305" t="s">
        <v>541</v>
      </c>
      <c r="J52" s="327">
        <v>0.020266203703703703</v>
      </c>
      <c r="K52" s="328" t="s">
        <v>492</v>
      </c>
      <c r="L52" s="174">
        <f t="shared" si="20"/>
        <v>0.004129218358537836</v>
      </c>
      <c r="M52" s="11" t="s">
        <v>478</v>
      </c>
      <c r="N52" s="174">
        <f t="shared" si="21"/>
        <v>0.004275233713523272</v>
      </c>
      <c r="O52" s="174" t="s">
        <v>493</v>
      </c>
      <c r="P52" s="174">
        <f t="shared" si="22"/>
        <v>0.05012711529106037</v>
      </c>
      <c r="Q52" s="174" t="s">
        <v>494</v>
      </c>
      <c r="R52" s="157">
        <f t="shared" si="23"/>
        <v>0.05138029317333687</v>
      </c>
      <c r="S52" s="329" t="s">
        <v>495</v>
      </c>
      <c r="T52" s="174">
        <f t="shared" si="24"/>
        <v>0.004382114556361354</v>
      </c>
    </row>
    <row r="53" spans="8:20" ht="12.75">
      <c r="H53" s="279">
        <v>335</v>
      </c>
      <c r="I53" s="326" t="s">
        <v>542</v>
      </c>
      <c r="J53" s="327">
        <v>0.020416666666666666</v>
      </c>
      <c r="K53" s="328" t="s">
        <v>492</v>
      </c>
      <c r="L53" s="174">
        <f t="shared" si="20"/>
        <v>0.004159875033958163</v>
      </c>
      <c r="M53" s="11" t="s">
        <v>478</v>
      </c>
      <c r="N53" s="174">
        <f t="shared" si="21"/>
        <v>0.004306974454971474</v>
      </c>
      <c r="O53" s="174" t="s">
        <v>493</v>
      </c>
      <c r="P53" s="174">
        <f t="shared" si="22"/>
        <v>0.050499275484540536</v>
      </c>
      <c r="Q53" s="174" t="s">
        <v>494</v>
      </c>
      <c r="R53" s="157">
        <f t="shared" si="23"/>
        <v>0.051761757371654046</v>
      </c>
      <c r="S53" s="329" t="s">
        <v>495</v>
      </c>
      <c r="T53" s="174">
        <f t="shared" si="24"/>
        <v>0.004414648816345761</v>
      </c>
    </row>
    <row r="54" spans="8:20" ht="12.75">
      <c r="H54" s="279">
        <v>339</v>
      </c>
      <c r="I54" s="305" t="s">
        <v>543</v>
      </c>
      <c r="J54" s="327">
        <v>0.020532407407407405</v>
      </c>
      <c r="K54" s="328" t="s">
        <v>492</v>
      </c>
      <c r="L54" s="174">
        <f t="shared" si="20"/>
        <v>0.004183457091973799</v>
      </c>
      <c r="M54" s="11" t="s">
        <v>478</v>
      </c>
      <c r="N54" s="174">
        <f t="shared" si="21"/>
        <v>0.00433139040993163</v>
      </c>
      <c r="O54" s="174" t="s">
        <v>493</v>
      </c>
      <c r="P54" s="174">
        <f t="shared" si="22"/>
        <v>0.050785552556448364</v>
      </c>
      <c r="Q54" s="174" t="s">
        <v>494</v>
      </c>
      <c r="R54" s="157">
        <f t="shared" si="23"/>
        <v>0.05205519137035957</v>
      </c>
      <c r="S54" s="329" t="s">
        <v>495</v>
      </c>
      <c r="T54" s="174">
        <f t="shared" si="24"/>
        <v>0.004439675170179921</v>
      </c>
    </row>
    <row r="55" spans="8:20" ht="12.75">
      <c r="H55" s="279">
        <v>386</v>
      </c>
      <c r="I55" s="305" t="s">
        <v>544</v>
      </c>
      <c r="J55" s="327">
        <v>0.04290509259259259</v>
      </c>
      <c r="K55" s="328" t="s">
        <v>492</v>
      </c>
      <c r="L55" s="174">
        <f t="shared" si="20"/>
        <v>0.008741868906396208</v>
      </c>
      <c r="M55" s="11" t="s">
        <v>478</v>
      </c>
      <c r="N55" s="174">
        <f t="shared" si="21"/>
        <v>0.009050994503729738</v>
      </c>
      <c r="O55" s="174" t="s">
        <v>493</v>
      </c>
      <c r="P55" s="174">
        <f t="shared" si="22"/>
        <v>0.10612291055623117</v>
      </c>
      <c r="Q55" s="174" t="s">
        <v>494</v>
      </c>
      <c r="R55" s="157">
        <f t="shared" si="23"/>
        <v>0.10877598332013694</v>
      </c>
      <c r="S55" s="329" t="s">
        <v>495</v>
      </c>
      <c r="T55" s="174">
        <f t="shared" si="24"/>
        <v>0.00927726936632298</v>
      </c>
    </row>
    <row r="56" spans="8:20" ht="12.75">
      <c r="H56" s="279">
        <v>388</v>
      </c>
      <c r="I56" s="326" t="s">
        <v>545</v>
      </c>
      <c r="J56" s="327">
        <v>0.04581018518518518</v>
      </c>
      <c r="K56" s="328" t="s">
        <v>492</v>
      </c>
      <c r="L56" s="174">
        <f t="shared" si="20"/>
        <v>0.009333778562588668</v>
      </c>
      <c r="M56" s="11" t="s">
        <v>478</v>
      </c>
      <c r="N56" s="174">
        <f t="shared" si="21"/>
        <v>0.009663834973229648</v>
      </c>
      <c r="O56" s="174" t="s">
        <v>493</v>
      </c>
      <c r="P56" s="174">
        <f t="shared" si="22"/>
        <v>0.11330846506111761</v>
      </c>
      <c r="Q56" s="174" t="s">
        <v>494</v>
      </c>
      <c r="R56" s="157">
        <f t="shared" si="23"/>
        <v>0.11614117668764554</v>
      </c>
      <c r="S56" s="329" t="s">
        <v>495</v>
      </c>
      <c r="T56" s="174">
        <f t="shared" si="24"/>
        <v>0.009905430847560388</v>
      </c>
    </row>
    <row r="57" spans="8:20" ht="12.75">
      <c r="H57" s="279" t="s">
        <v>1609</v>
      </c>
      <c r="I57" s="305" t="s">
        <v>546</v>
      </c>
      <c r="J57" s="312" t="s">
        <v>1611</v>
      </c>
      <c r="K57" s="331"/>
      <c r="L57" s="174"/>
      <c r="M57" s="174"/>
      <c r="N57" s="11"/>
      <c r="O57" s="11"/>
      <c r="P57" s="174"/>
      <c r="Q57" s="174"/>
      <c r="R57" s="11"/>
      <c r="S57" s="11"/>
      <c r="T57" s="11"/>
    </row>
    <row r="58" spans="8:20" ht="12.75">
      <c r="H58" s="279" t="s">
        <v>1609</v>
      </c>
      <c r="I58" s="326" t="s">
        <v>547</v>
      </c>
      <c r="J58" s="312" t="s">
        <v>1611</v>
      </c>
      <c r="K58" s="331"/>
      <c r="L58" s="174"/>
      <c r="M58" s="174"/>
      <c r="N58" s="11"/>
      <c r="O58" s="11"/>
      <c r="P58" s="174"/>
      <c r="Q58" s="174"/>
      <c r="R58" s="11"/>
      <c r="S58" s="11"/>
      <c r="T58" s="11"/>
    </row>
    <row r="59" spans="8:20" ht="12.75">
      <c r="H59" s="43"/>
      <c r="I59" s="11"/>
      <c r="J59" s="11"/>
      <c r="K59" s="11"/>
      <c r="L59" s="11"/>
      <c r="M59" s="11"/>
      <c r="N59" s="11"/>
      <c r="O59" s="11"/>
      <c r="P59" s="174"/>
      <c r="Q59" s="174"/>
      <c r="R59" s="11"/>
      <c r="S59" s="11"/>
      <c r="T59" s="11"/>
    </row>
    <row r="60" spans="1:20" ht="12.75">
      <c r="A60" t="s">
        <v>477</v>
      </c>
      <c r="C60" t="s">
        <v>473</v>
      </c>
      <c r="E60" t="s">
        <v>472</v>
      </c>
      <c r="H60" s="43"/>
      <c r="I60" s="11"/>
      <c r="J60" s="11"/>
      <c r="K60" s="11"/>
      <c r="L60" s="11"/>
      <c r="M60" s="11"/>
      <c r="N60" s="11"/>
      <c r="O60" s="11"/>
      <c r="P60" s="174"/>
      <c r="Q60" s="174"/>
      <c r="R60" s="11"/>
      <c r="S60" s="11"/>
      <c r="T60" s="11"/>
    </row>
    <row r="61" spans="1:20" ht="12.75">
      <c r="A61" t="s">
        <v>476</v>
      </c>
      <c r="B61" s="2"/>
      <c r="C61" t="s">
        <v>474</v>
      </c>
      <c r="H61" s="43"/>
      <c r="I61" s="11"/>
      <c r="J61" s="11"/>
      <c r="K61" s="11"/>
      <c r="L61" s="11"/>
      <c r="M61" s="11"/>
      <c r="N61" s="11"/>
      <c r="O61" s="11"/>
      <c r="P61" s="174"/>
      <c r="Q61" s="174"/>
      <c r="R61" s="11"/>
      <c r="S61" s="11"/>
      <c r="T61" s="11"/>
    </row>
    <row r="62" spans="1:20" ht="12.75">
      <c r="A62" t="s">
        <v>476</v>
      </c>
      <c r="C62" t="s">
        <v>475</v>
      </c>
      <c r="H62" s="43"/>
      <c r="I62" s="11"/>
      <c r="J62" s="11"/>
      <c r="K62" s="11"/>
      <c r="L62" s="11"/>
      <c r="M62" s="11"/>
      <c r="N62" s="11"/>
      <c r="O62" s="11"/>
      <c r="P62" s="174"/>
      <c r="Q62" s="174"/>
      <c r="R62" s="11"/>
      <c r="S62" s="11"/>
      <c r="T62" s="11"/>
    </row>
    <row r="63" spans="1:20" ht="12.75">
      <c r="A63" t="s">
        <v>432</v>
      </c>
      <c r="C63">
        <v>0.851210818</v>
      </c>
      <c r="D63" t="s">
        <v>471</v>
      </c>
      <c r="E63" s="2">
        <v>0.0025960648148148145</v>
      </c>
      <c r="H63" s="43"/>
      <c r="I63" s="11"/>
      <c r="J63" s="11"/>
      <c r="K63" s="11"/>
      <c r="L63" s="11"/>
      <c r="M63" s="11"/>
      <c r="N63" s="11"/>
      <c r="O63" s="11"/>
      <c r="P63" s="174"/>
      <c r="Q63" s="174"/>
      <c r="R63" s="11"/>
      <c r="S63" s="11"/>
      <c r="T63" s="11"/>
    </row>
    <row r="64" spans="1:20" ht="12.75">
      <c r="A64" t="s">
        <v>433</v>
      </c>
      <c r="C64">
        <v>0.891383458</v>
      </c>
      <c r="D64" t="s">
        <v>471</v>
      </c>
      <c r="E64" s="2">
        <v>0.002266203703703704</v>
      </c>
      <c r="H64" s="43"/>
      <c r="I64" s="11"/>
      <c r="J64" s="11"/>
      <c r="K64" s="11"/>
      <c r="L64" s="11"/>
      <c r="M64" s="11"/>
      <c r="N64" s="11"/>
      <c r="O64" s="11"/>
      <c r="P64" s="174"/>
      <c r="Q64" s="174"/>
      <c r="R64" s="11"/>
      <c r="S64" s="11"/>
      <c r="T64" s="11"/>
    </row>
    <row r="65" spans="1:20" ht="12.75">
      <c r="A65" t="s">
        <v>434</v>
      </c>
      <c r="C65">
        <v>0.892156384</v>
      </c>
      <c r="D65" t="s">
        <v>471</v>
      </c>
      <c r="E65" s="2">
        <v>0.002918981481481481</v>
      </c>
      <c r="H65" s="43"/>
      <c r="I65" s="11"/>
      <c r="J65" s="11"/>
      <c r="K65" s="11"/>
      <c r="L65" s="11"/>
      <c r="M65" s="11"/>
      <c r="N65" s="11"/>
      <c r="O65" s="11"/>
      <c r="P65" s="174"/>
      <c r="Q65" s="174"/>
      <c r="R65" s="11"/>
      <c r="S65" s="11"/>
      <c r="T65" s="11"/>
    </row>
    <row r="66" spans="1:20" ht="12.75">
      <c r="A66" t="s">
        <v>435</v>
      </c>
      <c r="C66">
        <v>0.893495815</v>
      </c>
      <c r="D66" t="s">
        <v>471</v>
      </c>
      <c r="E66" s="2">
        <v>0.0024004629629629627</v>
      </c>
      <c r="H66" s="43"/>
      <c r="I66" s="11"/>
      <c r="J66" s="11"/>
      <c r="K66" s="11"/>
      <c r="L66" s="11"/>
      <c r="M66" s="11"/>
      <c r="N66" s="11"/>
      <c r="O66" s="11"/>
      <c r="P66" s="174"/>
      <c r="Q66" s="174"/>
      <c r="R66" s="11"/>
      <c r="S66" s="11"/>
      <c r="T66" s="11"/>
    </row>
    <row r="67" spans="1:20" ht="12.75">
      <c r="A67" t="s">
        <v>1228</v>
      </c>
      <c r="C67">
        <v>0.896094342</v>
      </c>
      <c r="D67" t="s">
        <v>471</v>
      </c>
      <c r="E67" s="2">
        <v>0.002445601851851852</v>
      </c>
      <c r="H67" s="43"/>
      <c r="I67" s="11"/>
      <c r="J67" s="11"/>
      <c r="K67" s="11"/>
      <c r="L67" s="11"/>
      <c r="M67" s="11"/>
      <c r="N67" s="11"/>
      <c r="O67" s="11"/>
      <c r="P67" s="174"/>
      <c r="Q67" s="174"/>
      <c r="R67" s="11"/>
      <c r="S67" s="11"/>
      <c r="T67" s="11"/>
    </row>
    <row r="68" spans="1:20" ht="12.75">
      <c r="A68" t="s">
        <v>436</v>
      </c>
      <c r="C68">
        <v>0.925716038</v>
      </c>
      <c r="D68" t="s">
        <v>471</v>
      </c>
      <c r="E68" s="2">
        <v>0.0026886574074074074</v>
      </c>
      <c r="H68" s="43"/>
      <c r="I68" s="11"/>
      <c r="J68" s="11"/>
      <c r="K68" s="11"/>
      <c r="L68" s="11"/>
      <c r="M68" s="11"/>
      <c r="N68" s="11"/>
      <c r="O68" s="11"/>
      <c r="P68" s="174"/>
      <c r="Q68" s="174"/>
      <c r="R68" s="11"/>
      <c r="S68" s="11"/>
      <c r="T68" s="11"/>
    </row>
    <row r="69" spans="1:20" ht="12.75">
      <c r="A69" t="s">
        <v>437</v>
      </c>
      <c r="C69">
        <v>0.928812663</v>
      </c>
      <c r="D69" t="s">
        <v>471</v>
      </c>
      <c r="E69" s="2">
        <v>0.0027280092592592594</v>
      </c>
      <c r="H69" s="43"/>
      <c r="I69" s="11"/>
      <c r="J69" s="11"/>
      <c r="K69" s="11"/>
      <c r="L69" s="11"/>
      <c r="M69" s="11"/>
      <c r="N69" s="11"/>
      <c r="O69" s="11"/>
      <c r="P69" s="174"/>
      <c r="Q69" s="174"/>
      <c r="R69" s="11"/>
      <c r="S69" s="11"/>
      <c r="T69" s="11"/>
    </row>
    <row r="70" spans="1:20" ht="12.75">
      <c r="A70" t="s">
        <v>438</v>
      </c>
      <c r="C70">
        <v>0.936841262</v>
      </c>
      <c r="D70" t="s">
        <v>471</v>
      </c>
      <c r="E70" s="2">
        <v>0.003049768518518518</v>
      </c>
      <c r="H70" s="43"/>
      <c r="I70" s="11"/>
      <c r="J70" s="11"/>
      <c r="K70" s="11"/>
      <c r="L70" s="11"/>
      <c r="M70" s="11"/>
      <c r="N70" s="11"/>
      <c r="O70" s="11"/>
      <c r="P70" s="174"/>
      <c r="Q70" s="174"/>
      <c r="R70" s="11"/>
      <c r="S70" s="11"/>
      <c r="T70" s="11"/>
    </row>
    <row r="71" spans="1:20" ht="12.75">
      <c r="A71" t="s">
        <v>439</v>
      </c>
      <c r="C71">
        <v>0.942251143</v>
      </c>
      <c r="D71" t="s">
        <v>471</v>
      </c>
      <c r="E71" s="2">
        <v>0.0027488425925925927</v>
      </c>
      <c r="H71" s="43"/>
      <c r="I71" s="11"/>
      <c r="J71" s="11"/>
      <c r="K71" s="11"/>
      <c r="L71" s="11"/>
      <c r="M71" s="11"/>
      <c r="N71" s="11"/>
      <c r="O71" s="11"/>
      <c r="P71" s="174"/>
      <c r="Q71" s="174"/>
      <c r="R71" s="11"/>
      <c r="S71" s="11"/>
      <c r="T71" s="11"/>
    </row>
    <row r="72" spans="1:20" ht="12.75">
      <c r="A72" t="s">
        <v>440</v>
      </c>
      <c r="C72">
        <v>0.943761604</v>
      </c>
      <c r="D72" t="s">
        <v>471</v>
      </c>
      <c r="E72" s="2">
        <v>0.003049768518518518</v>
      </c>
      <c r="H72" s="43"/>
      <c r="I72" s="11"/>
      <c r="J72" s="11"/>
      <c r="K72" s="11"/>
      <c r="L72" s="11"/>
      <c r="M72" s="11"/>
      <c r="N72" s="11"/>
      <c r="O72" s="11"/>
      <c r="P72" s="174"/>
      <c r="Q72" s="174"/>
      <c r="R72" s="11"/>
      <c r="S72" s="11"/>
      <c r="T72" s="11"/>
    </row>
    <row r="73" spans="1:20" ht="12.75">
      <c r="A73" t="s">
        <v>441</v>
      </c>
      <c r="C73">
        <v>0.945270623</v>
      </c>
      <c r="D73" t="s">
        <v>471</v>
      </c>
      <c r="E73" s="2">
        <v>0.002221064814814815</v>
      </c>
      <c r="H73" s="43"/>
      <c r="I73" s="11"/>
      <c r="J73" s="11"/>
      <c r="K73" s="11"/>
      <c r="L73" s="11"/>
      <c r="M73" s="11"/>
      <c r="N73" s="11"/>
      <c r="O73" s="11"/>
      <c r="P73" s="174"/>
      <c r="Q73" s="174"/>
      <c r="R73" s="11"/>
      <c r="S73" s="11"/>
      <c r="T73" s="11"/>
    </row>
    <row r="74" spans="1:20" ht="12.75">
      <c r="A74" t="s">
        <v>442</v>
      </c>
      <c r="C74">
        <v>0.951700826</v>
      </c>
      <c r="D74" t="s">
        <v>471</v>
      </c>
      <c r="E74" s="2">
        <v>0.003028935185185185</v>
      </c>
      <c r="H74" s="43"/>
      <c r="I74" s="11"/>
      <c r="J74" s="11"/>
      <c r="K74" s="11"/>
      <c r="L74" s="11"/>
      <c r="M74" s="11"/>
      <c r="N74" s="11"/>
      <c r="O74" s="11"/>
      <c r="P74" s="174"/>
      <c r="Q74" s="174"/>
      <c r="R74" s="11"/>
      <c r="S74" s="11"/>
      <c r="T74" s="11"/>
    </row>
    <row r="75" spans="1:20" ht="12.75">
      <c r="A75" t="s">
        <v>443</v>
      </c>
      <c r="B75" t="s">
        <v>468</v>
      </c>
      <c r="C75">
        <v>0.956370322</v>
      </c>
      <c r="D75" t="s">
        <v>471</v>
      </c>
      <c r="E75" s="2">
        <v>0.0022314814814814814</v>
      </c>
      <c r="H75" s="43"/>
      <c r="I75" s="11"/>
      <c r="J75" s="11"/>
      <c r="K75" s="11"/>
      <c r="L75" s="11"/>
      <c r="M75" s="11"/>
      <c r="N75" s="11"/>
      <c r="O75" s="11"/>
      <c r="P75" s="174"/>
      <c r="Q75" s="174"/>
      <c r="R75" s="11"/>
      <c r="S75" s="11"/>
      <c r="T75" s="11"/>
    </row>
    <row r="76" spans="1:20" ht="12.75">
      <c r="A76" t="s">
        <v>444</v>
      </c>
      <c r="C76">
        <v>0.959385202</v>
      </c>
      <c r="D76" t="s">
        <v>471</v>
      </c>
      <c r="E76" s="2">
        <v>0.0029618055555555556</v>
      </c>
      <c r="H76" s="43"/>
      <c r="I76" s="11"/>
      <c r="J76" s="11"/>
      <c r="K76" s="11"/>
      <c r="L76" s="11"/>
      <c r="M76" s="11"/>
      <c r="N76" s="11"/>
      <c r="O76" s="11"/>
      <c r="P76" s="174"/>
      <c r="Q76" s="174"/>
      <c r="R76" s="11"/>
      <c r="S76" s="11"/>
      <c r="T76" s="11"/>
    </row>
    <row r="77" spans="1:20" ht="12.75">
      <c r="A77" t="s">
        <v>445</v>
      </c>
      <c r="B77" t="s">
        <v>469</v>
      </c>
      <c r="C77">
        <v>0.967789812</v>
      </c>
      <c r="D77" t="s">
        <v>471</v>
      </c>
      <c r="E77" s="2">
        <v>0.002180555555555556</v>
      </c>
      <c r="H77" s="43"/>
      <c r="I77" s="11"/>
      <c r="J77" s="11"/>
      <c r="K77" s="11"/>
      <c r="L77" s="11"/>
      <c r="M77" s="11"/>
      <c r="N77" s="11"/>
      <c r="O77" s="11"/>
      <c r="P77" s="174"/>
      <c r="Q77" s="174"/>
      <c r="R77" s="11"/>
      <c r="S77" s="11"/>
      <c r="T77" s="11"/>
    </row>
    <row r="78" spans="1:20" ht="12.75">
      <c r="A78" t="s">
        <v>446</v>
      </c>
      <c r="C78">
        <v>0.973115342</v>
      </c>
      <c r="D78" t="s">
        <v>471</v>
      </c>
      <c r="E78" s="2">
        <v>0.0025</v>
      </c>
      <c r="H78" s="43"/>
      <c r="I78" s="11"/>
      <c r="J78" s="11"/>
      <c r="K78" s="11"/>
      <c r="L78" s="11"/>
      <c r="M78" s="11"/>
      <c r="N78" s="11"/>
      <c r="O78" s="11"/>
      <c r="P78" s="174"/>
      <c r="Q78" s="174"/>
      <c r="R78" s="11"/>
      <c r="S78" s="11"/>
      <c r="T78" s="11"/>
    </row>
    <row r="79" spans="1:20" ht="12.75">
      <c r="A79" t="s">
        <v>447</v>
      </c>
      <c r="C79">
        <v>0.973831416</v>
      </c>
      <c r="D79" t="s">
        <v>471</v>
      </c>
      <c r="E79" s="2">
        <v>0.0027546296296296294</v>
      </c>
      <c r="H79" s="43"/>
      <c r="I79" s="11"/>
      <c r="J79" s="11"/>
      <c r="K79" s="11"/>
      <c r="L79" s="11"/>
      <c r="M79" s="11"/>
      <c r="N79" s="11"/>
      <c r="O79" s="11"/>
      <c r="P79" s="174"/>
      <c r="Q79" s="174"/>
      <c r="R79" s="11"/>
      <c r="S79" s="11"/>
      <c r="T79" s="11"/>
    </row>
    <row r="80" spans="1:20" ht="12.75">
      <c r="A80" t="s">
        <v>448</v>
      </c>
      <c r="B80" t="s">
        <v>468</v>
      </c>
      <c r="C80">
        <v>0.979110379</v>
      </c>
      <c r="D80" t="s">
        <v>471</v>
      </c>
      <c r="E80" s="2">
        <v>0.0037303240740740747</v>
      </c>
      <c r="H80" s="43"/>
      <c r="I80" s="11"/>
      <c r="J80" s="11"/>
      <c r="K80" s="11"/>
      <c r="L80" s="11"/>
      <c r="M80" s="11"/>
      <c r="N80" s="11"/>
      <c r="O80" s="11"/>
      <c r="P80" s="174"/>
      <c r="Q80" s="174"/>
      <c r="R80" s="11"/>
      <c r="S80" s="11"/>
      <c r="T80" s="11"/>
    </row>
    <row r="81" spans="1:20" ht="12.75">
      <c r="A81" t="s">
        <v>449</v>
      </c>
      <c r="C81">
        <v>0.982323428</v>
      </c>
      <c r="D81" t="s">
        <v>471</v>
      </c>
      <c r="E81" s="2">
        <v>0.0030057870370370373</v>
      </c>
      <c r="H81" s="43"/>
      <c r="I81" s="11"/>
      <c r="J81" s="11"/>
      <c r="K81" s="11"/>
      <c r="L81" s="11"/>
      <c r="M81" s="11"/>
      <c r="N81" s="11"/>
      <c r="O81" s="11"/>
      <c r="P81" s="174"/>
      <c r="Q81" s="174"/>
      <c r="R81" s="11"/>
      <c r="S81" s="11"/>
      <c r="T81" s="11"/>
    </row>
    <row r="82" spans="1:20" ht="12.75">
      <c r="A82" t="s">
        <v>450</v>
      </c>
      <c r="C82">
        <v>0.986295393</v>
      </c>
      <c r="D82" t="s">
        <v>471</v>
      </c>
      <c r="E82" s="2">
        <v>0.0024224537037037036</v>
      </c>
      <c r="H82" s="43"/>
      <c r="I82" s="11"/>
      <c r="J82" s="11"/>
      <c r="K82" s="11"/>
      <c r="L82" s="11"/>
      <c r="M82" s="11"/>
      <c r="N82" s="11"/>
      <c r="O82" s="11"/>
      <c r="P82" s="174"/>
      <c r="Q82" s="174"/>
      <c r="R82" s="11"/>
      <c r="S82" s="11"/>
      <c r="T82" s="11"/>
    </row>
    <row r="83" spans="1:20" ht="12.75">
      <c r="A83" t="s">
        <v>451</v>
      </c>
      <c r="C83">
        <v>0.986954651</v>
      </c>
      <c r="D83" t="s">
        <v>471</v>
      </c>
      <c r="E83" s="2">
        <v>0.003810185185185185</v>
      </c>
      <c r="H83" s="43"/>
      <c r="I83" s="11"/>
      <c r="J83" s="11"/>
      <c r="K83" s="11"/>
      <c r="L83" s="11"/>
      <c r="M83" s="11"/>
      <c r="N83" s="11"/>
      <c r="O83" s="11"/>
      <c r="P83" s="174"/>
      <c r="Q83" s="174"/>
      <c r="R83" s="11"/>
      <c r="S83" s="11"/>
      <c r="T83" s="11"/>
    </row>
    <row r="84" spans="1:20" ht="12.75">
      <c r="A84" t="s">
        <v>452</v>
      </c>
      <c r="B84" t="s">
        <v>468</v>
      </c>
      <c r="C84">
        <v>0.988160048</v>
      </c>
      <c r="D84" t="s">
        <v>471</v>
      </c>
      <c r="E84" s="2">
        <v>0.003045138888888889</v>
      </c>
      <c r="H84" s="43"/>
      <c r="I84" s="11"/>
      <c r="J84" s="11"/>
      <c r="K84" s="11"/>
      <c r="L84" s="11"/>
      <c r="M84" s="11"/>
      <c r="N84" s="11"/>
      <c r="O84" s="11"/>
      <c r="P84" s="174"/>
      <c r="Q84" s="174"/>
      <c r="R84" s="11"/>
      <c r="S84" s="11"/>
      <c r="T84" s="11"/>
    </row>
    <row r="85" spans="1:20" ht="12.75">
      <c r="A85" t="s">
        <v>453</v>
      </c>
      <c r="B85" t="s">
        <v>470</v>
      </c>
      <c r="C85">
        <v>0.993000371</v>
      </c>
      <c r="D85" t="s">
        <v>471</v>
      </c>
      <c r="E85" s="2">
        <v>0.00434837962962963</v>
      </c>
      <c r="H85" s="43"/>
      <c r="I85" s="11"/>
      <c r="J85" s="11"/>
      <c r="K85" s="11"/>
      <c r="L85" s="11"/>
      <c r="M85" s="11"/>
      <c r="N85" s="11"/>
      <c r="O85" s="11"/>
      <c r="P85" s="174"/>
      <c r="Q85" s="174"/>
      <c r="R85" s="11"/>
      <c r="S85" s="11"/>
      <c r="T85" s="11"/>
    </row>
    <row r="86" spans="1:20" ht="12.75">
      <c r="A86" t="s">
        <v>454</v>
      </c>
      <c r="B86" t="s">
        <v>470</v>
      </c>
      <c r="C86">
        <v>0.993000371</v>
      </c>
      <c r="D86" t="s">
        <v>471</v>
      </c>
      <c r="E86" s="2">
        <v>0.00434837962962963</v>
      </c>
      <c r="H86" s="43"/>
      <c r="I86" s="11"/>
      <c r="J86" s="11"/>
      <c r="K86" s="11"/>
      <c r="L86" s="11"/>
      <c r="M86" s="11"/>
      <c r="N86" s="11"/>
      <c r="O86" s="11"/>
      <c r="P86" s="174"/>
      <c r="Q86" s="174"/>
      <c r="R86" s="11"/>
      <c r="S86" s="11"/>
      <c r="T86" s="11"/>
    </row>
    <row r="87" spans="1:20" ht="12.75">
      <c r="A87" t="s">
        <v>455</v>
      </c>
      <c r="C87">
        <v>0.999671921</v>
      </c>
      <c r="D87" t="s">
        <v>471</v>
      </c>
      <c r="E87" s="2">
        <v>0.0026863425925925926</v>
      </c>
      <c r="H87" s="43"/>
      <c r="I87" s="11"/>
      <c r="J87" s="11"/>
      <c r="K87" s="11"/>
      <c r="L87" s="11"/>
      <c r="M87" s="11"/>
      <c r="N87" s="11"/>
      <c r="O87" s="11"/>
      <c r="P87" s="174"/>
      <c r="Q87" s="174"/>
      <c r="R87" s="11"/>
      <c r="S87" s="11"/>
      <c r="T87" s="11"/>
    </row>
    <row r="88" spans="1:20" ht="12.75">
      <c r="A88" t="s">
        <v>456</v>
      </c>
      <c r="C88">
        <v>1.000212203</v>
      </c>
      <c r="D88" t="s">
        <v>471</v>
      </c>
      <c r="E88" s="2">
        <v>0.0025034722222222225</v>
      </c>
      <c r="H88" s="43"/>
      <c r="I88" s="11"/>
      <c r="J88" s="11"/>
      <c r="K88" s="11"/>
      <c r="L88" s="11"/>
      <c r="M88" s="11"/>
      <c r="N88" s="11"/>
      <c r="O88" s="11"/>
      <c r="P88" s="174"/>
      <c r="Q88" s="174"/>
      <c r="R88" s="11"/>
      <c r="S88" s="11"/>
      <c r="T88" s="11"/>
    </row>
    <row r="89" spans="1:20" ht="12.75">
      <c r="A89" t="s">
        <v>457</v>
      </c>
      <c r="C89">
        <v>1.006494825</v>
      </c>
      <c r="D89" t="s">
        <v>471</v>
      </c>
      <c r="E89" s="2">
        <v>0.0026643518518518518</v>
      </c>
      <c r="H89" s="43"/>
      <c r="I89" s="11"/>
      <c r="J89" s="11"/>
      <c r="K89" s="11"/>
      <c r="L89" s="11"/>
      <c r="M89" s="11"/>
      <c r="N89" s="11"/>
      <c r="O89" s="11"/>
      <c r="P89" s="174"/>
      <c r="Q89" s="174"/>
      <c r="R89" s="11"/>
      <c r="S89" s="11"/>
      <c r="T89" s="11"/>
    </row>
    <row r="90" spans="1:20" ht="12.75">
      <c r="A90" t="s">
        <v>458</v>
      </c>
      <c r="C90">
        <v>1.007022969</v>
      </c>
      <c r="D90" t="s">
        <v>471</v>
      </c>
      <c r="E90" s="2">
        <v>0.0033136574074074075</v>
      </c>
      <c r="H90" s="43"/>
      <c r="I90" s="11"/>
      <c r="J90" s="11"/>
      <c r="K90" s="11"/>
      <c r="L90" s="11"/>
      <c r="M90" s="11"/>
      <c r="N90" s="11"/>
      <c r="O90" s="11"/>
      <c r="P90" s="174"/>
      <c r="Q90" s="174"/>
      <c r="R90" s="11"/>
      <c r="S90" s="11"/>
      <c r="T90" s="11"/>
    </row>
    <row r="91" spans="1:20" ht="12.75">
      <c r="A91" t="s">
        <v>459</v>
      </c>
      <c r="B91" t="s">
        <v>469</v>
      </c>
      <c r="C91">
        <v>1.008059659</v>
      </c>
      <c r="D91" t="s">
        <v>471</v>
      </c>
      <c r="E91" s="2">
        <v>0.0030358796296296297</v>
      </c>
      <c r="H91" s="43"/>
      <c r="I91" s="11"/>
      <c r="J91" s="11"/>
      <c r="K91" s="11"/>
      <c r="L91" s="11"/>
      <c r="M91" s="11"/>
      <c r="N91" s="11"/>
      <c r="O91" s="11"/>
      <c r="P91" s="174"/>
      <c r="Q91" s="174"/>
      <c r="R91" s="11"/>
      <c r="S91" s="11"/>
      <c r="T91" s="11"/>
    </row>
    <row r="92" spans="1:20" ht="12.75">
      <c r="A92" t="s">
        <v>1376</v>
      </c>
      <c r="C92">
        <v>1.00934846</v>
      </c>
      <c r="D92" t="s">
        <v>471</v>
      </c>
      <c r="E92" s="2">
        <v>0.003042824074074074</v>
      </c>
      <c r="H92" s="43"/>
      <c r="I92" s="11"/>
      <c r="J92" s="11"/>
      <c r="K92" s="11"/>
      <c r="L92" s="11"/>
      <c r="M92" s="11"/>
      <c r="N92" s="11"/>
      <c r="O92" s="11"/>
      <c r="P92" s="174"/>
      <c r="Q92" s="174"/>
      <c r="R92" s="11"/>
      <c r="S92" s="11"/>
      <c r="T92" s="11"/>
    </row>
    <row r="93" spans="1:20" ht="12.75">
      <c r="A93" t="s">
        <v>460</v>
      </c>
      <c r="C93">
        <v>1.012708374</v>
      </c>
      <c r="D93" t="s">
        <v>471</v>
      </c>
      <c r="E93" s="2">
        <v>0.004609953703703704</v>
      </c>
      <c r="H93" s="43"/>
      <c r="I93" s="11"/>
      <c r="J93" s="11"/>
      <c r="K93" s="11"/>
      <c r="L93" s="11"/>
      <c r="M93" s="11"/>
      <c r="N93" s="11"/>
      <c r="O93" s="11"/>
      <c r="P93" s="174"/>
      <c r="Q93" s="174"/>
      <c r="R93" s="11"/>
      <c r="S93" s="11"/>
      <c r="T93" s="11"/>
    </row>
    <row r="94" spans="1:20" ht="12.75">
      <c r="A94" t="s">
        <v>461</v>
      </c>
      <c r="B94" t="s">
        <v>468</v>
      </c>
      <c r="C94">
        <v>1.013359535</v>
      </c>
      <c r="D94" t="s">
        <v>471</v>
      </c>
      <c r="E94" s="2">
        <v>0.00328125</v>
      </c>
      <c r="H94" s="43"/>
      <c r="I94" s="11"/>
      <c r="J94" s="11"/>
      <c r="K94" s="11"/>
      <c r="L94" s="11"/>
      <c r="M94" s="11"/>
      <c r="N94" s="11"/>
      <c r="O94" s="11"/>
      <c r="P94" s="174"/>
      <c r="Q94" s="174"/>
      <c r="R94" s="11"/>
      <c r="S94" s="11"/>
      <c r="T94" s="11"/>
    </row>
    <row r="95" spans="1:20" ht="12.75">
      <c r="A95" t="s">
        <v>462</v>
      </c>
      <c r="C95">
        <v>1.018193505</v>
      </c>
      <c r="D95" t="s">
        <v>471</v>
      </c>
      <c r="E95" s="2">
        <v>0.0030300925925925925</v>
      </c>
      <c r="H95" s="43"/>
      <c r="I95" s="11"/>
      <c r="J95" s="11"/>
      <c r="K95" s="11"/>
      <c r="L95" s="11"/>
      <c r="M95" s="11"/>
      <c r="N95" s="11"/>
      <c r="O95" s="11"/>
      <c r="P95" s="174"/>
      <c r="Q95" s="174"/>
      <c r="R95" s="11"/>
      <c r="S95" s="11"/>
      <c r="T95" s="11"/>
    </row>
    <row r="96" spans="1:20" ht="12.75">
      <c r="A96" t="s">
        <v>463</v>
      </c>
      <c r="C96">
        <v>1.034679391</v>
      </c>
      <c r="D96" t="s">
        <v>471</v>
      </c>
      <c r="E96" s="2">
        <v>0.0030381944444444445</v>
      </c>
      <c r="H96" s="43"/>
      <c r="I96" s="11"/>
      <c r="J96" s="11"/>
      <c r="K96" s="11"/>
      <c r="L96" s="11"/>
      <c r="M96" s="11"/>
      <c r="N96" s="11"/>
      <c r="O96" s="11"/>
      <c r="P96" s="174"/>
      <c r="Q96" s="174"/>
      <c r="R96" s="11"/>
      <c r="S96" s="11"/>
      <c r="T96" s="11"/>
    </row>
    <row r="97" spans="1:20" ht="12.75">
      <c r="A97" t="s">
        <v>464</v>
      </c>
      <c r="C97">
        <v>1.042904986</v>
      </c>
      <c r="D97" t="s">
        <v>471</v>
      </c>
      <c r="E97" s="2">
        <v>0.0039490740740740745</v>
      </c>
      <c r="H97" s="43"/>
      <c r="I97" s="11"/>
      <c r="J97" s="11"/>
      <c r="K97" s="11"/>
      <c r="L97" s="11"/>
      <c r="M97" s="11"/>
      <c r="N97" s="11"/>
      <c r="O97" s="11"/>
      <c r="P97" s="174"/>
      <c r="Q97" s="174"/>
      <c r="R97" s="11"/>
      <c r="S97" s="11"/>
      <c r="T97" s="11"/>
    </row>
    <row r="98" spans="1:20" ht="12.75">
      <c r="A98" t="s">
        <v>465</v>
      </c>
      <c r="C98">
        <v>1.05262932</v>
      </c>
      <c r="D98" t="s">
        <v>471</v>
      </c>
      <c r="E98" s="2">
        <v>0.0032569444444444443</v>
      </c>
      <c r="H98" s="43"/>
      <c r="I98" s="11"/>
      <c r="J98" s="11"/>
      <c r="K98" s="11"/>
      <c r="L98" s="11"/>
      <c r="M98" s="11"/>
      <c r="N98" s="11"/>
      <c r="O98" s="11"/>
      <c r="P98" s="174"/>
      <c r="Q98" s="174"/>
      <c r="R98" s="11"/>
      <c r="S98" s="11"/>
      <c r="T98" s="11"/>
    </row>
    <row r="99" spans="1:20" ht="12.75">
      <c r="A99" t="s">
        <v>466</v>
      </c>
      <c r="C99">
        <v>1.105710623</v>
      </c>
      <c r="D99" t="s">
        <v>471</v>
      </c>
      <c r="E99" s="2">
        <v>0.004263888888888889</v>
      </c>
      <c r="H99" s="43"/>
      <c r="I99" s="11"/>
      <c r="J99" s="11"/>
      <c r="K99" s="11"/>
      <c r="L99" s="11"/>
      <c r="M99" s="11"/>
      <c r="N99" s="11"/>
      <c r="O99" s="11"/>
      <c r="P99" s="174"/>
      <c r="Q99" s="174"/>
      <c r="R99" s="11"/>
      <c r="S99" s="11"/>
      <c r="T99" s="11"/>
    </row>
    <row r="100" spans="1:20" ht="12.75">
      <c r="A100" t="s">
        <v>467</v>
      </c>
      <c r="C100">
        <v>1.131388942</v>
      </c>
      <c r="D100" t="s">
        <v>471</v>
      </c>
      <c r="E100" s="2">
        <v>0.002722222222222222</v>
      </c>
      <c r="H100" s="43"/>
      <c r="I100" s="11"/>
      <c r="J100" s="11"/>
      <c r="K100" s="11"/>
      <c r="L100" s="11"/>
      <c r="M100" s="11"/>
      <c r="N100" s="11"/>
      <c r="O100" s="11"/>
      <c r="P100" s="174"/>
      <c r="Q100" s="174"/>
      <c r="R100" s="11"/>
      <c r="S100" s="11"/>
      <c r="T100" s="11"/>
    </row>
    <row r="101" spans="8:20" ht="13.5" thickBot="1">
      <c r="H101" s="43"/>
      <c r="I101" s="11"/>
      <c r="J101" s="11"/>
      <c r="K101" s="11"/>
      <c r="L101" s="11"/>
      <c r="M101" s="11"/>
      <c r="N101" s="11"/>
      <c r="O101" s="11"/>
      <c r="P101" s="174"/>
      <c r="Q101" s="174"/>
      <c r="R101" s="11"/>
      <c r="S101" s="11"/>
      <c r="T101" s="11"/>
    </row>
    <row r="102" spans="2:20" ht="13.5" thickBot="1">
      <c r="B102" s="37" t="s">
        <v>431</v>
      </c>
      <c r="C102" s="313">
        <f>(SUM(C63:C100))/38</f>
        <v>0.9784320111578948</v>
      </c>
      <c r="H102" s="43"/>
      <c r="I102" s="11"/>
      <c r="J102" s="11"/>
      <c r="K102" s="11"/>
      <c r="L102" s="11"/>
      <c r="M102" s="11"/>
      <c r="N102" s="11"/>
      <c r="O102" s="11"/>
      <c r="P102" s="174"/>
      <c r="Q102" s="174"/>
      <c r="R102" s="11"/>
      <c r="S102" s="11"/>
      <c r="T102" s="11"/>
    </row>
    <row r="103" spans="8:20" ht="12.75">
      <c r="H103" s="43"/>
      <c r="I103" s="11"/>
      <c r="J103" s="11"/>
      <c r="K103" s="11"/>
      <c r="L103" s="11"/>
      <c r="M103" s="11"/>
      <c r="N103" s="11"/>
      <c r="O103" s="11"/>
      <c r="P103" s="174"/>
      <c r="Q103" s="174"/>
      <c r="R103" s="11"/>
      <c r="S103" s="11"/>
      <c r="T103" s="11"/>
    </row>
    <row r="104" spans="8:20" ht="12.75">
      <c r="H104" s="43"/>
      <c r="I104" s="11"/>
      <c r="J104" s="11"/>
      <c r="K104" s="11"/>
      <c r="L104" s="11"/>
      <c r="M104" s="11"/>
      <c r="N104" s="11"/>
      <c r="O104" s="11"/>
      <c r="P104" s="174"/>
      <c r="Q104" s="174"/>
      <c r="R104" s="11"/>
      <c r="S104" s="11"/>
      <c r="T104" s="11"/>
    </row>
    <row r="105" spans="8:20" ht="12.75">
      <c r="H105" s="43"/>
      <c r="I105" s="11"/>
      <c r="J105" s="11"/>
      <c r="K105" s="11"/>
      <c r="L105" s="11"/>
      <c r="M105" s="11"/>
      <c r="N105" s="11"/>
      <c r="O105" s="11"/>
      <c r="P105" s="174"/>
      <c r="Q105" s="174"/>
      <c r="R105" s="11"/>
      <c r="S105" s="11"/>
      <c r="T105" s="11"/>
    </row>
    <row r="106" spans="8:20" ht="12.75">
      <c r="H106" s="43"/>
      <c r="I106" s="11"/>
      <c r="J106" s="11"/>
      <c r="K106" s="11"/>
      <c r="L106" s="11"/>
      <c r="M106" s="11"/>
      <c r="N106" s="11"/>
      <c r="O106" s="11"/>
      <c r="P106" s="174"/>
      <c r="Q106" s="174"/>
      <c r="R106" s="11"/>
      <c r="S106" s="11"/>
      <c r="T106" s="11"/>
    </row>
    <row r="107" spans="8:20" ht="12.75">
      <c r="H107" s="43"/>
      <c r="I107" s="11"/>
      <c r="J107" s="11"/>
      <c r="K107" s="11"/>
      <c r="L107" s="11"/>
      <c r="M107" s="11"/>
      <c r="N107" s="11"/>
      <c r="O107" s="11"/>
      <c r="P107" s="174"/>
      <c r="Q107" s="174"/>
      <c r="R107" s="11"/>
      <c r="S107" s="11"/>
      <c r="T107" s="11"/>
    </row>
    <row r="108" spans="8:20" ht="12.75">
      <c r="H108" s="43"/>
      <c r="I108" s="11"/>
      <c r="J108" s="11"/>
      <c r="K108" s="11"/>
      <c r="L108" s="11"/>
      <c r="M108" s="11"/>
      <c r="N108" s="11"/>
      <c r="O108" s="11"/>
      <c r="P108" s="174"/>
      <c r="Q108" s="174"/>
      <c r="R108" s="11"/>
      <c r="S108" s="11"/>
      <c r="T108" s="11"/>
    </row>
    <row r="109" spans="8:20" ht="12.75">
      <c r="H109" s="43"/>
      <c r="I109" s="11"/>
      <c r="J109" s="11"/>
      <c r="K109" s="11"/>
      <c r="L109" s="11"/>
      <c r="M109" s="11"/>
      <c r="N109" s="11"/>
      <c r="O109" s="11"/>
      <c r="P109" s="174"/>
      <c r="Q109" s="174"/>
      <c r="R109" s="11"/>
      <c r="S109" s="11"/>
      <c r="T109" s="11"/>
    </row>
    <row r="110" spans="8:20" ht="12.75">
      <c r="H110" s="43"/>
      <c r="I110" s="11"/>
      <c r="J110" s="11"/>
      <c r="K110" s="11"/>
      <c r="L110" s="11"/>
      <c r="M110" s="11"/>
      <c r="N110" s="11"/>
      <c r="O110" s="11"/>
      <c r="P110" s="174"/>
      <c r="Q110" s="174"/>
      <c r="R110" s="11"/>
      <c r="S110" s="11"/>
      <c r="T110" s="11"/>
    </row>
    <row r="111" spans="8:20" ht="12.75">
      <c r="H111" s="43"/>
      <c r="I111" s="11"/>
      <c r="J111" s="11"/>
      <c r="K111" s="11"/>
      <c r="L111" s="11"/>
      <c r="M111" s="11"/>
      <c r="N111" s="11"/>
      <c r="O111" s="11"/>
      <c r="P111" s="174"/>
      <c r="Q111" s="174"/>
      <c r="R111" s="11"/>
      <c r="S111" s="11"/>
      <c r="T111" s="11"/>
    </row>
    <row r="112" spans="8:20" ht="12.75">
      <c r="H112" s="43"/>
      <c r="I112" s="11"/>
      <c r="J112" s="11"/>
      <c r="K112" s="11"/>
      <c r="L112" s="11"/>
      <c r="M112" s="11"/>
      <c r="N112" s="11"/>
      <c r="O112" s="11"/>
      <c r="P112" s="174"/>
      <c r="Q112" s="174"/>
      <c r="R112" s="11"/>
      <c r="S112" s="11"/>
      <c r="T112" s="11"/>
    </row>
    <row r="113" spans="8:20" ht="12.75">
      <c r="H113" s="43"/>
      <c r="I113" s="11"/>
      <c r="J113" s="11"/>
      <c r="K113" s="11"/>
      <c r="L113" s="11"/>
      <c r="M113" s="11"/>
      <c r="N113" s="11"/>
      <c r="O113" s="11"/>
      <c r="P113" s="174"/>
      <c r="Q113" s="174"/>
      <c r="R113" s="11"/>
      <c r="S113" s="11"/>
      <c r="T113" s="11"/>
    </row>
    <row r="114" spans="8:20" ht="12.75">
      <c r="H114" s="43"/>
      <c r="I114" s="11"/>
      <c r="J114" s="11"/>
      <c r="K114" s="11"/>
      <c r="L114" s="11"/>
      <c r="M114" s="11"/>
      <c r="N114" s="11"/>
      <c r="O114" s="11"/>
      <c r="P114" s="174"/>
      <c r="Q114" s="174"/>
      <c r="R114" s="11"/>
      <c r="S114" s="11"/>
      <c r="T114" s="11"/>
    </row>
    <row r="115" spans="8:20" ht="12.75">
      <c r="H115" s="43"/>
      <c r="I115" s="11"/>
      <c r="J115" s="11"/>
      <c r="K115" s="11"/>
      <c r="L115" s="11"/>
      <c r="M115" s="11"/>
      <c r="N115" s="11"/>
      <c r="O115" s="11"/>
      <c r="P115" s="174"/>
      <c r="Q115" s="174"/>
      <c r="R115" s="11"/>
      <c r="S115" s="11"/>
      <c r="T115" s="11"/>
    </row>
    <row r="116" spans="8:20" ht="12.75">
      <c r="H116" s="43"/>
      <c r="I116" s="11"/>
      <c r="J116" s="11"/>
      <c r="K116" s="11"/>
      <c r="L116" s="11"/>
      <c r="M116" s="11"/>
      <c r="N116" s="11"/>
      <c r="O116" s="11"/>
      <c r="P116" s="174"/>
      <c r="Q116" s="174"/>
      <c r="R116" s="11"/>
      <c r="S116" s="11"/>
      <c r="T116" s="11"/>
    </row>
    <row r="117" spans="8:20" ht="12.75">
      <c r="H117" s="43"/>
      <c r="I117" s="11"/>
      <c r="J117" s="11"/>
      <c r="K117" s="11"/>
      <c r="L117" s="11"/>
      <c r="M117" s="11"/>
      <c r="N117" s="11"/>
      <c r="O117" s="11"/>
      <c r="P117" s="174"/>
      <c r="Q117" s="174"/>
      <c r="R117" s="11"/>
      <c r="S117" s="11"/>
      <c r="T117" s="11"/>
    </row>
    <row r="118" spans="8:20" ht="12.75">
      <c r="H118" s="43"/>
      <c r="I118" s="11"/>
      <c r="J118" s="11"/>
      <c r="K118" s="11"/>
      <c r="L118" s="11"/>
      <c r="M118" s="11"/>
      <c r="N118" s="11"/>
      <c r="O118" s="11"/>
      <c r="P118" s="174"/>
      <c r="Q118" s="174"/>
      <c r="R118" s="11"/>
      <c r="S118" s="11"/>
      <c r="T118" s="11"/>
    </row>
    <row r="119" spans="8:20" ht="12.75">
      <c r="H119" s="43"/>
      <c r="I119" s="11"/>
      <c r="J119" s="11"/>
      <c r="K119" s="11"/>
      <c r="L119" s="11"/>
      <c r="M119" s="11"/>
      <c r="N119" s="11"/>
      <c r="O119" s="11"/>
      <c r="P119" s="174"/>
      <c r="Q119" s="174"/>
      <c r="R119" s="11"/>
      <c r="S119" s="11"/>
      <c r="T119" s="11"/>
    </row>
    <row r="120" spans="8:20" ht="12.75">
      <c r="H120" s="43"/>
      <c r="I120" s="11"/>
      <c r="J120" s="11"/>
      <c r="K120" s="11"/>
      <c r="L120" s="11"/>
      <c r="M120" s="11"/>
      <c r="N120" s="11"/>
      <c r="O120" s="11"/>
      <c r="P120" s="174"/>
      <c r="Q120" s="174"/>
      <c r="R120" s="11"/>
      <c r="S120" s="11"/>
      <c r="T120" s="11"/>
    </row>
    <row r="121" spans="8:20" ht="12.75">
      <c r="H121" s="43"/>
      <c r="I121" s="11"/>
      <c r="J121" s="11"/>
      <c r="K121" s="11"/>
      <c r="L121" s="11"/>
      <c r="M121" s="11"/>
      <c r="N121" s="11"/>
      <c r="O121" s="11"/>
      <c r="P121" s="174"/>
      <c r="Q121" s="174"/>
      <c r="R121" s="11"/>
      <c r="S121" s="11"/>
      <c r="T121" s="11"/>
    </row>
    <row r="122" spans="8:20" ht="12.75">
      <c r="H122" s="43"/>
      <c r="I122" s="11"/>
      <c r="J122" s="11"/>
      <c r="K122" s="11"/>
      <c r="L122" s="11"/>
      <c r="M122" s="11"/>
      <c r="N122" s="11"/>
      <c r="O122" s="11"/>
      <c r="P122" s="174"/>
      <c r="Q122" s="174"/>
      <c r="R122" s="11"/>
      <c r="S122" s="11"/>
      <c r="T122" s="11"/>
    </row>
    <row r="123" spans="8:20" ht="12.75">
      <c r="H123" s="43"/>
      <c r="I123" s="11"/>
      <c r="J123" s="11"/>
      <c r="K123" s="11"/>
      <c r="L123" s="11"/>
      <c r="M123" s="11"/>
      <c r="N123" s="11"/>
      <c r="O123" s="11"/>
      <c r="P123" s="174"/>
      <c r="Q123" s="174"/>
      <c r="R123" s="11"/>
      <c r="S123" s="11"/>
      <c r="T123" s="11"/>
    </row>
    <row r="124" spans="8:20" ht="12.75">
      <c r="H124" s="43"/>
      <c r="I124" s="11"/>
      <c r="J124" s="11"/>
      <c r="K124" s="11"/>
      <c r="L124" s="11"/>
      <c r="M124" s="11"/>
      <c r="N124" s="11"/>
      <c r="O124" s="11"/>
      <c r="P124" s="174"/>
      <c r="Q124" s="174"/>
      <c r="R124" s="11"/>
      <c r="S124" s="11"/>
      <c r="T124" s="11"/>
    </row>
    <row r="125" spans="8:20" ht="12.75">
      <c r="H125" s="43"/>
      <c r="I125" s="11"/>
      <c r="J125" s="11"/>
      <c r="K125" s="11"/>
      <c r="L125" s="11"/>
      <c r="M125" s="11"/>
      <c r="N125" s="11"/>
      <c r="O125" s="11"/>
      <c r="P125" s="174"/>
      <c r="Q125" s="174"/>
      <c r="R125" s="11"/>
      <c r="S125" s="11"/>
      <c r="T125" s="11"/>
    </row>
    <row r="126" spans="8:20" ht="12.75">
      <c r="H126" s="43"/>
      <c r="I126" s="11"/>
      <c r="J126" s="11"/>
      <c r="K126" s="11"/>
      <c r="L126" s="11"/>
      <c r="M126" s="11"/>
      <c r="N126" s="11"/>
      <c r="O126" s="11"/>
      <c r="P126" s="174"/>
      <c r="Q126" s="174"/>
      <c r="R126" s="11"/>
      <c r="S126" s="11"/>
      <c r="T126" s="11"/>
    </row>
    <row r="127" spans="8:20" ht="12.75">
      <c r="H127" s="43"/>
      <c r="I127" s="11"/>
      <c r="J127" s="11"/>
      <c r="K127" s="11"/>
      <c r="L127" s="11"/>
      <c r="M127" s="11"/>
      <c r="N127" s="11"/>
      <c r="O127" s="11"/>
      <c r="P127" s="174"/>
      <c r="Q127" s="174"/>
      <c r="R127" s="11"/>
      <c r="S127" s="11"/>
      <c r="T127" s="11"/>
    </row>
    <row r="128" spans="8:20" ht="12.75">
      <c r="H128" s="43"/>
      <c r="I128" s="11"/>
      <c r="J128" s="11"/>
      <c r="K128" s="11"/>
      <c r="L128" s="11"/>
      <c r="M128" s="11"/>
      <c r="N128" s="11"/>
      <c r="O128" s="11"/>
      <c r="P128" s="174"/>
      <c r="Q128" s="174"/>
      <c r="R128" s="11"/>
      <c r="S128" s="11"/>
      <c r="T128" s="11"/>
    </row>
    <row r="129" spans="8:20" ht="12.75">
      <c r="H129" s="43"/>
      <c r="I129" s="11"/>
      <c r="J129" s="11"/>
      <c r="K129" s="11"/>
      <c r="L129" s="11"/>
      <c r="M129" s="11"/>
      <c r="N129" s="11"/>
      <c r="O129" s="11"/>
      <c r="P129" s="174"/>
      <c r="Q129" s="174"/>
      <c r="R129" s="11"/>
      <c r="S129" s="11"/>
      <c r="T129" s="11"/>
    </row>
    <row r="130" spans="8:20" ht="12.75">
      <c r="H130" s="43"/>
      <c r="I130" s="11"/>
      <c r="J130" s="11"/>
      <c r="K130" s="11"/>
      <c r="L130" s="11"/>
      <c r="M130" s="11"/>
      <c r="N130" s="11"/>
      <c r="O130" s="11"/>
      <c r="P130" s="174"/>
      <c r="Q130" s="174"/>
      <c r="R130" s="11"/>
      <c r="S130" s="11"/>
      <c r="T130" s="11"/>
    </row>
    <row r="131" spans="8:20" ht="12.75">
      <c r="H131" s="43"/>
      <c r="I131" s="11"/>
      <c r="J131" s="11"/>
      <c r="K131" s="11"/>
      <c r="L131" s="11"/>
      <c r="M131" s="11"/>
      <c r="N131" s="11"/>
      <c r="O131" s="11"/>
      <c r="P131" s="174"/>
      <c r="Q131" s="174"/>
      <c r="R131" s="11"/>
      <c r="S131" s="11"/>
      <c r="T131" s="11"/>
    </row>
    <row r="132" spans="8:20" ht="12.75">
      <c r="H132" s="43"/>
      <c r="I132" s="11"/>
      <c r="J132" s="11"/>
      <c r="K132" s="11"/>
      <c r="L132" s="11"/>
      <c r="M132" s="11"/>
      <c r="N132" s="11"/>
      <c r="O132" s="11"/>
      <c r="P132" s="174"/>
      <c r="Q132" s="174"/>
      <c r="R132" s="11"/>
      <c r="S132" s="11"/>
      <c r="T132" s="11"/>
    </row>
    <row r="133" spans="8:20" ht="12.75">
      <c r="H133" s="4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8:20" ht="12.75">
      <c r="H134" s="4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8:20" ht="12.75">
      <c r="H135" s="43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8:20" ht="12.75">
      <c r="H136" s="4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8:20" ht="12.75">
      <c r="H137" s="4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8:20" ht="12.75">
      <c r="H138" s="4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8:20" ht="12.75">
      <c r="H139" s="43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8:20" ht="12.75">
      <c r="H140" s="43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8:20" ht="12.75">
      <c r="H141" s="4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8:20" ht="12.75">
      <c r="H142" s="43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8:20" ht="12.75">
      <c r="H143" s="43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8:20" ht="12.75">
      <c r="H144" s="43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8:20" ht="12.75">
      <c r="H145" s="4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8:20" ht="12.75">
      <c r="H146" s="43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8:20" ht="12.75">
      <c r="H147" s="43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8:20" ht="12.75">
      <c r="H148" s="43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8:20" ht="12.75">
      <c r="H149" s="43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8:20" ht="12.75">
      <c r="H150" s="43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8:20" ht="12.75">
      <c r="H151" s="4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8:20" ht="12.75">
      <c r="H152" s="43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8:20" ht="12.75">
      <c r="H153" s="43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8:20" ht="12.75">
      <c r="H154" s="43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8:20" ht="12.75">
      <c r="H155" s="4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8:20" ht="12.75">
      <c r="H156" s="4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8:20" ht="12.75">
      <c r="H157" s="43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8:20" ht="12.75">
      <c r="H158" s="43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8:20" ht="12.75">
      <c r="H159" s="43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8:20" ht="12.75">
      <c r="H160" s="4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8:20" ht="12.75">
      <c r="H161" s="43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8:20" ht="12.75">
      <c r="H162" s="43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8:20" ht="12.75">
      <c r="H163" s="43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8:20" ht="12.75">
      <c r="H164" s="43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8:20" ht="12.75">
      <c r="H165" s="43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8:20" ht="12.75">
      <c r="H166" s="43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8:20" ht="12.75">
      <c r="H167" s="43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8:20" ht="12.75">
      <c r="H168" s="43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8:20" ht="12.75">
      <c r="H169" s="43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8:20" ht="12.75">
      <c r="H170" s="43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8:20" ht="12.75">
      <c r="H171" s="4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8:20" ht="12.75">
      <c r="H172" s="43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8:20" ht="12.75">
      <c r="H173" s="43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8:20" ht="12.75">
      <c r="H174" s="43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8:20" ht="12.75">
      <c r="H175" s="43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8:20" ht="12.75">
      <c r="H176" s="43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8:20" ht="12.75">
      <c r="H177" s="43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8:20" ht="12.75">
      <c r="H178" s="43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8:20" ht="12.75">
      <c r="H179" s="43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8:20" ht="12.75">
      <c r="H180" s="43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8:20" ht="12.75">
      <c r="H181" s="43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8:20" ht="12.75">
      <c r="H182" s="43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8:20" ht="12.75">
      <c r="H183" s="43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8:20" ht="12.75">
      <c r="H184" s="43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8:20" ht="12.75">
      <c r="H185" s="43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8:20" ht="12.75">
      <c r="H186" s="43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8:20" ht="12.75">
      <c r="H187" s="43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8:20" ht="12.75">
      <c r="H188" s="43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8:20" ht="12.75">
      <c r="H189" s="43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8:20" ht="12.75">
      <c r="H190" s="4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8:20" ht="12.75">
      <c r="H191" s="4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8:20" ht="12.75">
      <c r="H192" s="43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8:20" ht="12.75">
      <c r="H193" s="43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8:20" ht="12.75">
      <c r="H194" s="43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8:20" ht="12.75">
      <c r="H195" s="43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8:20" ht="12.75">
      <c r="H196" s="43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8:20" ht="12.75">
      <c r="H197" s="43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8:20" ht="12.75">
      <c r="H198" s="43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8:20" ht="12.75">
      <c r="H199" s="43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8:20" ht="12.75">
      <c r="H200" s="4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8:20" ht="12.75">
      <c r="H201" s="43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8:20" ht="12.75">
      <c r="H202" s="43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8:20" ht="12.75">
      <c r="H203" s="43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8:20" ht="12.75">
      <c r="H204" s="43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8:20" ht="12.75">
      <c r="H205" s="43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8:20" ht="12.75">
      <c r="H206" s="43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8:20" ht="12.75">
      <c r="H207" s="43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8:20" ht="12.75">
      <c r="H208" s="43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8:20" ht="12.75">
      <c r="H209" s="43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8:20" ht="12.75">
      <c r="H210" s="43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8:20" ht="12.75">
      <c r="H211" s="43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8:20" ht="12.75">
      <c r="H212" s="43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8:20" ht="12.75">
      <c r="H213" s="43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8:20" ht="12.75">
      <c r="H214" s="43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8:20" ht="12.75">
      <c r="H215" s="43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8:20" ht="12.75">
      <c r="H216" s="43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8:20" ht="12.75">
      <c r="H217" s="43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8:20" ht="12.75">
      <c r="H218" s="43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8:20" ht="12.75">
      <c r="H219" s="43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8:20" ht="12.75">
      <c r="H220" s="43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8:20" ht="12.75">
      <c r="H221" s="43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8:20" ht="12.75">
      <c r="H222" s="43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8:20" ht="12.75">
      <c r="H223" s="43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8:20" ht="12.75">
      <c r="H224" s="43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8:20" ht="12.75">
      <c r="H225" s="43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8:20" ht="12.75">
      <c r="H226" s="43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8:20" ht="12.75">
      <c r="H227" s="43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8:20" ht="12.75">
      <c r="H228" s="43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8:20" ht="12.75">
      <c r="H229" s="43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8:20" ht="12.75">
      <c r="H230" s="43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8:20" ht="12.75">
      <c r="H231" s="43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8:20" ht="12.75">
      <c r="H232" s="43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8:20" ht="12.75">
      <c r="H233" s="43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8:20" ht="12.75">
      <c r="H234" s="43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8:20" ht="12.75">
      <c r="H235" s="43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8:20" ht="12.75">
      <c r="H236" s="43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8:20" ht="12.75">
      <c r="H237" s="43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8:20" ht="12.75">
      <c r="H238" s="43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8:20" ht="12.75">
      <c r="H239" s="43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8:20" ht="12.75">
      <c r="H240" s="43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8:20" ht="12.75">
      <c r="H241" s="43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8:20" ht="12.75">
      <c r="H242" s="43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8:20" ht="12.75">
      <c r="H243" s="43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8:20" ht="12.75">
      <c r="H244" s="4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8:20" ht="12.75">
      <c r="H245" s="43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8:20" ht="12.75">
      <c r="H246" s="43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8:20" ht="12.75">
      <c r="H247" s="4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8:20" ht="12.75">
      <c r="H248" s="43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8:20" ht="12.75">
      <c r="H249" s="43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8:20" ht="12.75">
      <c r="H250" s="43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8:20" ht="12.75">
      <c r="H251" s="43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8:20" ht="12.75">
      <c r="H252" s="43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8:20" ht="12.75">
      <c r="H253" s="4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8:20" ht="12.75">
      <c r="H254" s="43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8:20" ht="12.75">
      <c r="H255" s="43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8:20" ht="12.75">
      <c r="H256" s="4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8:20" ht="12.75">
      <c r="H257" s="4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8:20" ht="12.75">
      <c r="H258" s="4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8:20" ht="12.75">
      <c r="H259" s="4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8:20" ht="12.75">
      <c r="H260" s="4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8:20" ht="12.75">
      <c r="H261" s="4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8:20" ht="12.75">
      <c r="H262" s="43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8:20" ht="12.75">
      <c r="H263" s="43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8:20" ht="12.75">
      <c r="H264" s="43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8:20" ht="12.75">
      <c r="H265" s="43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8:20" ht="12.75">
      <c r="H266" s="43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8:20" ht="12.75">
      <c r="H267" s="43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8:20" ht="12.75">
      <c r="H268" s="43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8:20" ht="12.75">
      <c r="H269" s="43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8:20" ht="12.75">
      <c r="H270" s="43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8:20" ht="12.75">
      <c r="H271" s="43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8:20" ht="12.75">
      <c r="H272" s="43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8:20" ht="12.75">
      <c r="H273" s="43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8:20" ht="12.75">
      <c r="H274" s="43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8:20" ht="12.75">
      <c r="H275" s="43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8:20" ht="12.75">
      <c r="H276" s="43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8:20" ht="12.75">
      <c r="H277" s="43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8:20" ht="12.75">
      <c r="H278" s="43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8:20" ht="12.75">
      <c r="H279" s="43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8:20" ht="12.75">
      <c r="H280" s="43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8:20" ht="12.75">
      <c r="H281" s="43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8:20" ht="12.75">
      <c r="H282" s="43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8:20" ht="12.75">
      <c r="H283" s="43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8:20" ht="12.75">
      <c r="H284" s="43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8:20" ht="12.75">
      <c r="H285" s="43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8:20" ht="12.75">
      <c r="H286" s="43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8:20" ht="12.75">
      <c r="H287" s="43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8:20" ht="12.75">
      <c r="H288" s="43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8:20" ht="12.75">
      <c r="H289" s="43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8:20" ht="12.75">
      <c r="H290" s="43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8:20" ht="12.75">
      <c r="H291" s="43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8:20" ht="12.75">
      <c r="H292" s="43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8:20" ht="12.75">
      <c r="H293" s="43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8:20" ht="12.75">
      <c r="H294" s="43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8:20" ht="12.75">
      <c r="H295" s="43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8:20" ht="12.75">
      <c r="H296" s="43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8:20" ht="12.75">
      <c r="H297" s="4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8:20" ht="12.75">
      <c r="H298" s="4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8:20" ht="12.75">
      <c r="H299" s="43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8:20" ht="12.75">
      <c r="H300" s="4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8:20" ht="12.75">
      <c r="H301" s="4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8:20" ht="12.75">
      <c r="H302" s="4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8:20" ht="12.75">
      <c r="H303" s="43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8:20" ht="12.75">
      <c r="H304" s="4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8:20" ht="12.75">
      <c r="H305" s="43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8:20" ht="12.75">
      <c r="H306" s="43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8:20" ht="12.75">
      <c r="H307" s="43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8:20" ht="12.75">
      <c r="H308" s="43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8:20" ht="12.75">
      <c r="H309" s="43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8:20" ht="12.75">
      <c r="H310" s="43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8:20" ht="12.75">
      <c r="H311" s="43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8:20" ht="12.75">
      <c r="H312" s="43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8:20" ht="12.75">
      <c r="H313" s="43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8:20" ht="12.75">
      <c r="H314" s="43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8:20" ht="12.75">
      <c r="H315" s="43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8:20" ht="12.75">
      <c r="H316" s="43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8:20" ht="12.75">
      <c r="H317" s="43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8:20" ht="12.75">
      <c r="H318" s="43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8:20" ht="12.75">
      <c r="H319" s="43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8:20" ht="12.75">
      <c r="H320" s="43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8:20" ht="12.75">
      <c r="H321" s="43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8:20" ht="12.75">
      <c r="H322" s="43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8:20" ht="12.75">
      <c r="H323" s="43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8:20" ht="12.75">
      <c r="H324" s="43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8:20" ht="12.75">
      <c r="H325" s="43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8:20" ht="12.75">
      <c r="H326" s="43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8:20" ht="12.75">
      <c r="H327" s="43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8:20" ht="12.75">
      <c r="H328" s="4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8:20" ht="12.75">
      <c r="H329" s="43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8:20" ht="12.75">
      <c r="H330" s="43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8:20" ht="12.75">
      <c r="H331" s="43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8:20" ht="12.75">
      <c r="H332" s="43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8:20" ht="12.75">
      <c r="H333" s="43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8:20" ht="12.75">
      <c r="H334" s="43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8:20" ht="12.75">
      <c r="H335" s="4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8:20" ht="12.75">
      <c r="H336" s="4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8:20" ht="12.75">
      <c r="H337" s="4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8:20" ht="12.75">
      <c r="H338" s="4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8:20" ht="12.75">
      <c r="H339" s="4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8:20" ht="12.75">
      <c r="H340" s="4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8:20" ht="12.75">
      <c r="H341" s="4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8:20" ht="12.75">
      <c r="H342" s="4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8:20" ht="12.75">
      <c r="H343" s="43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8:20" ht="12.75">
      <c r="H344" s="43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8:20" ht="12.75">
      <c r="H345" s="43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8:20" ht="12.75">
      <c r="H346" s="43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8:20" ht="12.75">
      <c r="H347" s="43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8:20" ht="12.75">
      <c r="H348" s="43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8:20" ht="12.75">
      <c r="H349" s="43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8:20" ht="12.75">
      <c r="H350" s="43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8:20" ht="12.75">
      <c r="H351" s="43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8:20" ht="12.75">
      <c r="H352" s="43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8:20" ht="12.75">
      <c r="H353" s="43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8:20" ht="12.75">
      <c r="H354" s="43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8:20" ht="12.75">
      <c r="H355" s="43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8:20" ht="12.75">
      <c r="H356" s="43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8:20" ht="12.75">
      <c r="H357" s="43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8:20" ht="12.75">
      <c r="H358" s="43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8:20" ht="12.75">
      <c r="H359" s="43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8:20" ht="12.75">
      <c r="H360" s="43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8:20" ht="12.75">
      <c r="H361" s="43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8:20" ht="12.75">
      <c r="H362" s="43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8:20" ht="12.75">
      <c r="H363" s="43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8:20" ht="12.75">
      <c r="H364" s="43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8:20" ht="12.75">
      <c r="H365" s="43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8:20" ht="12.75">
      <c r="H366" s="43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8:20" ht="12.75">
      <c r="H367" s="43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8:20" ht="12.75">
      <c r="H368" s="43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8:20" ht="12.75">
      <c r="H369" s="43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8:20" ht="12.75">
      <c r="H370" s="43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8:20" ht="12.75">
      <c r="H371" s="43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8:20" ht="12.75">
      <c r="H372" s="43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8:20" ht="12.75">
      <c r="H373" s="43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8:20" ht="12.75">
      <c r="H374" s="43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8:20" ht="12.75">
      <c r="H375" s="43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8:20" ht="12.75">
      <c r="H376" s="43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8:20" ht="12.75">
      <c r="H377" s="43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8:20" ht="12.75">
      <c r="H378" s="43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8:20" ht="12.75">
      <c r="H379" s="43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8:20" ht="12.75">
      <c r="H380" s="43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8:20" ht="12.75">
      <c r="H381" s="43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8:20" ht="12.75">
      <c r="H382" s="43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8:20" ht="12.75">
      <c r="H383" s="43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8:20" ht="12.75">
      <c r="H384" s="43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8:20" ht="12.75">
      <c r="H385" s="43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8:20" ht="12.75">
      <c r="H386" s="43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8:20" ht="12.75">
      <c r="H387" s="43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8:20" ht="12.75">
      <c r="H388" s="43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8:17" ht="12.75">
      <c r="H389" s="43"/>
      <c r="I389" s="43"/>
      <c r="J389" s="43"/>
      <c r="K389" s="43"/>
      <c r="L389" s="43"/>
      <c r="M389" s="43"/>
      <c r="N389" s="43"/>
      <c r="O389" s="43"/>
      <c r="P389" s="43"/>
      <c r="Q389" s="43"/>
    </row>
    <row r="390" spans="8:17" ht="12.75">
      <c r="H390" s="43"/>
      <c r="I390" s="43"/>
      <c r="J390" s="43"/>
      <c r="K390" s="43"/>
      <c r="L390" s="43"/>
      <c r="M390" s="43"/>
      <c r="N390" s="43"/>
      <c r="O390" s="43"/>
      <c r="P390" s="43"/>
      <c r="Q390" s="43"/>
    </row>
    <row r="391" spans="8:17" ht="12.75">
      <c r="H391" s="43"/>
      <c r="I391" s="43"/>
      <c r="J391" s="43"/>
      <c r="K391" s="43"/>
      <c r="L391" s="43"/>
      <c r="M391" s="43"/>
      <c r="N391" s="43"/>
      <c r="O391" s="43"/>
      <c r="P391" s="43"/>
      <c r="Q391" s="43"/>
    </row>
    <row r="392" spans="8:17" ht="12.75">
      <c r="H392" s="43"/>
      <c r="I392" s="43"/>
      <c r="J392" s="43"/>
      <c r="K392" s="43"/>
      <c r="L392" s="43"/>
      <c r="M392" s="43"/>
      <c r="N392" s="43"/>
      <c r="O392" s="43"/>
      <c r="P392" s="43"/>
      <c r="Q392" s="43"/>
    </row>
    <row r="393" spans="8:17" ht="12.75">
      <c r="H393" s="43"/>
      <c r="I393" s="43"/>
      <c r="J393" s="43"/>
      <c r="K393" s="43"/>
      <c r="L393" s="43"/>
      <c r="M393" s="43"/>
      <c r="N393" s="43"/>
      <c r="O393" s="43"/>
      <c r="P393" s="43"/>
      <c r="Q393" s="43"/>
    </row>
    <row r="394" spans="8:17" ht="12.75">
      <c r="H394" s="43"/>
      <c r="I394" s="43"/>
      <c r="J394" s="43"/>
      <c r="K394" s="43"/>
      <c r="L394" s="43"/>
      <c r="M394" s="43"/>
      <c r="N394" s="43"/>
      <c r="O394" s="43"/>
      <c r="P394" s="43"/>
      <c r="Q394" s="43"/>
    </row>
    <row r="395" spans="8:17" ht="12.75">
      <c r="H395" s="43"/>
      <c r="I395" s="43"/>
      <c r="J395" s="43"/>
      <c r="K395" s="43"/>
      <c r="L395" s="43"/>
      <c r="M395" s="43"/>
      <c r="N395" s="43"/>
      <c r="O395" s="43"/>
      <c r="P395" s="43"/>
      <c r="Q395" s="43"/>
    </row>
    <row r="396" spans="8:17" ht="12.75">
      <c r="H396" s="43"/>
      <c r="I396" s="43"/>
      <c r="J396" s="43"/>
      <c r="K396" s="43"/>
      <c r="L396" s="43"/>
      <c r="M396" s="43"/>
      <c r="N396" s="43"/>
      <c r="O396" s="43"/>
      <c r="P396" s="43"/>
      <c r="Q396" s="43"/>
    </row>
    <row r="397" spans="8:17" ht="12.75">
      <c r="H397" s="43"/>
      <c r="I397" s="43"/>
      <c r="J397" s="43"/>
      <c r="K397" s="43"/>
      <c r="L397" s="43"/>
      <c r="M397" s="43"/>
      <c r="N397" s="43"/>
      <c r="O397" s="43"/>
      <c r="P397" s="43"/>
      <c r="Q397" s="43"/>
    </row>
    <row r="398" spans="8:17" ht="12.75">
      <c r="H398" s="43"/>
      <c r="I398" s="43"/>
      <c r="J398" s="43"/>
      <c r="K398" s="43"/>
      <c r="L398" s="43"/>
      <c r="M398" s="43"/>
      <c r="N398" s="43"/>
      <c r="O398" s="43"/>
      <c r="P398" s="43"/>
      <c r="Q398" s="43"/>
    </row>
    <row r="399" spans="8:17" ht="12.75">
      <c r="H399" s="43"/>
      <c r="I399" s="43"/>
      <c r="J399" s="43"/>
      <c r="K399" s="43"/>
      <c r="L399" s="43"/>
      <c r="M399" s="43"/>
      <c r="N399" s="43"/>
      <c r="O399" s="43"/>
      <c r="P399" s="43"/>
      <c r="Q399" s="43"/>
    </row>
    <row r="400" spans="8:17" ht="12.75">
      <c r="H400" s="43"/>
      <c r="I400" s="43"/>
      <c r="J400" s="43"/>
      <c r="K400" s="43"/>
      <c r="L400" s="43"/>
      <c r="M400" s="43"/>
      <c r="N400" s="43"/>
      <c r="O400" s="43"/>
      <c r="P400" s="43"/>
      <c r="Q400" s="43"/>
    </row>
    <row r="401" spans="8:17" ht="12.75">
      <c r="H401" s="43"/>
      <c r="I401" s="43"/>
      <c r="J401" s="43"/>
      <c r="K401" s="43"/>
      <c r="L401" s="43"/>
      <c r="M401" s="43"/>
      <c r="N401" s="43"/>
      <c r="O401" s="43"/>
      <c r="P401" s="43"/>
      <c r="Q401" s="43"/>
    </row>
    <row r="402" spans="8:17" ht="12.75">
      <c r="H402" s="43"/>
      <c r="I402" s="43"/>
      <c r="J402" s="43"/>
      <c r="K402" s="43"/>
      <c r="L402" s="43"/>
      <c r="M402" s="43"/>
      <c r="N402" s="43"/>
      <c r="O402" s="43"/>
      <c r="P402" s="43"/>
      <c r="Q402" s="43"/>
    </row>
    <row r="403" spans="8:17" ht="12.75">
      <c r="H403" s="43"/>
      <c r="I403" s="43"/>
      <c r="J403" s="43"/>
      <c r="K403" s="43"/>
      <c r="L403" s="43"/>
      <c r="M403" s="43"/>
      <c r="N403" s="43"/>
      <c r="O403" s="43"/>
      <c r="P403" s="43"/>
      <c r="Q403" s="43"/>
    </row>
    <row r="404" spans="8:17" ht="12.75">
      <c r="H404" s="43"/>
      <c r="I404" s="43"/>
      <c r="J404" s="43"/>
      <c r="K404" s="43"/>
      <c r="L404" s="43"/>
      <c r="M404" s="43"/>
      <c r="N404" s="43"/>
      <c r="O404" s="43"/>
      <c r="P404" s="43"/>
      <c r="Q404" s="43"/>
    </row>
    <row r="405" spans="8:17" ht="12.75">
      <c r="H405" s="43"/>
      <c r="I405" s="43"/>
      <c r="J405" s="43"/>
      <c r="K405" s="43"/>
      <c r="L405" s="43"/>
      <c r="M405" s="43"/>
      <c r="N405" s="43"/>
      <c r="O405" s="43"/>
      <c r="P405" s="43"/>
      <c r="Q405" s="43"/>
    </row>
    <row r="406" spans="8:17" ht="12.75">
      <c r="H406" s="43"/>
      <c r="I406" s="43"/>
      <c r="J406" s="43"/>
      <c r="K406" s="43"/>
      <c r="L406" s="43"/>
      <c r="M406" s="43"/>
      <c r="N406" s="43"/>
      <c r="O406" s="43"/>
      <c r="P406" s="43"/>
      <c r="Q406" s="43"/>
    </row>
    <row r="407" spans="8:17" ht="12.75">
      <c r="H407" s="43"/>
      <c r="I407" s="43"/>
      <c r="J407" s="43"/>
      <c r="K407" s="43"/>
      <c r="L407" s="43"/>
      <c r="M407" s="43"/>
      <c r="N407" s="43"/>
      <c r="O407" s="43"/>
      <c r="P407" s="43"/>
      <c r="Q407" s="43"/>
    </row>
    <row r="408" spans="8:17" ht="12.75">
      <c r="H408" s="43"/>
      <c r="I408" s="43"/>
      <c r="J408" s="43"/>
      <c r="K408" s="43"/>
      <c r="L408" s="43"/>
      <c r="M408" s="43"/>
      <c r="N408" s="43"/>
      <c r="O408" s="43"/>
      <c r="P408" s="43"/>
      <c r="Q408" s="43"/>
    </row>
    <row r="409" spans="8:17" ht="12.75">
      <c r="H409" s="43"/>
      <c r="I409" s="43"/>
      <c r="J409" s="43"/>
      <c r="K409" s="43"/>
      <c r="L409" s="43"/>
      <c r="M409" s="43"/>
      <c r="N409" s="43"/>
      <c r="O409" s="43"/>
      <c r="P409" s="43"/>
      <c r="Q409" s="43"/>
    </row>
    <row r="410" spans="8:17" ht="12.75">
      <c r="H410" s="43"/>
      <c r="I410" s="43"/>
      <c r="J410" s="43"/>
      <c r="K410" s="43"/>
      <c r="L410" s="43"/>
      <c r="M410" s="43"/>
      <c r="N410" s="43"/>
      <c r="O410" s="43"/>
      <c r="P410" s="43"/>
      <c r="Q410" s="43"/>
    </row>
    <row r="411" spans="8:17" ht="12.75">
      <c r="H411" s="43"/>
      <c r="I411" s="43"/>
      <c r="J411" s="43"/>
      <c r="K411" s="43"/>
      <c r="L411" s="43"/>
      <c r="M411" s="43"/>
      <c r="N411" s="43"/>
      <c r="O411" s="43"/>
      <c r="P411" s="43"/>
      <c r="Q411" s="43"/>
    </row>
    <row r="412" spans="8:17" ht="12.75">
      <c r="H412" s="43"/>
      <c r="I412" s="43"/>
      <c r="J412" s="43"/>
      <c r="K412" s="43"/>
      <c r="L412" s="43"/>
      <c r="M412" s="43"/>
      <c r="N412" s="43"/>
      <c r="O412" s="43"/>
      <c r="P412" s="43"/>
      <c r="Q412" s="43"/>
    </row>
    <row r="413" spans="8:17" ht="12.75">
      <c r="H413" s="43"/>
      <c r="I413" s="43"/>
      <c r="J413" s="43"/>
      <c r="K413" s="43"/>
      <c r="L413" s="43"/>
      <c r="M413" s="43"/>
      <c r="N413" s="43"/>
      <c r="O413" s="43"/>
      <c r="P413" s="43"/>
      <c r="Q413" s="43"/>
    </row>
    <row r="414" spans="8:17" ht="12.75">
      <c r="H414" s="43"/>
      <c r="I414" s="43"/>
      <c r="J414" s="43"/>
      <c r="K414" s="43"/>
      <c r="L414" s="43"/>
      <c r="M414" s="43"/>
      <c r="N414" s="43"/>
      <c r="O414" s="43"/>
      <c r="P414" s="43"/>
      <c r="Q414" s="43"/>
    </row>
    <row r="415" spans="8:17" ht="12.75">
      <c r="H415" s="43"/>
      <c r="I415" s="43"/>
      <c r="J415" s="43"/>
      <c r="K415" s="43"/>
      <c r="L415" s="43"/>
      <c r="M415" s="43"/>
      <c r="N415" s="43"/>
      <c r="O415" s="43"/>
      <c r="P415" s="43"/>
      <c r="Q415" s="43"/>
    </row>
    <row r="416" spans="8:17" ht="12.75">
      <c r="H416" s="43"/>
      <c r="I416" s="43"/>
      <c r="J416" s="43"/>
      <c r="K416" s="43"/>
      <c r="L416" s="43"/>
      <c r="M416" s="43"/>
      <c r="N416" s="43"/>
      <c r="O416" s="43"/>
      <c r="P416" s="43"/>
      <c r="Q416" s="43"/>
    </row>
    <row r="417" spans="8:17" ht="12.75">
      <c r="H417" s="43"/>
      <c r="I417" s="43"/>
      <c r="J417" s="43"/>
      <c r="K417" s="43"/>
      <c r="L417" s="43"/>
      <c r="M417" s="43"/>
      <c r="N417" s="43"/>
      <c r="O417" s="43"/>
      <c r="P417" s="43"/>
      <c r="Q417" s="43"/>
    </row>
    <row r="418" spans="8:17" ht="12.75">
      <c r="H418" s="43"/>
      <c r="I418" s="43"/>
      <c r="J418" s="43"/>
      <c r="K418" s="43"/>
      <c r="L418" s="43"/>
      <c r="M418" s="43"/>
      <c r="N418" s="43"/>
      <c r="O418" s="43"/>
      <c r="P418" s="43"/>
      <c r="Q418" s="43"/>
    </row>
    <row r="419" spans="8:17" ht="12.75">
      <c r="H419" s="43"/>
      <c r="I419" s="43"/>
      <c r="J419" s="43"/>
      <c r="K419" s="43"/>
      <c r="L419" s="43"/>
      <c r="M419" s="43"/>
      <c r="N419" s="43"/>
      <c r="O419" s="43"/>
      <c r="P419" s="43"/>
      <c r="Q419" s="43"/>
    </row>
    <row r="420" spans="8:17" ht="12.75">
      <c r="H420" s="43"/>
      <c r="I420" s="43"/>
      <c r="J420" s="43"/>
      <c r="K420" s="43"/>
      <c r="L420" s="43"/>
      <c r="M420" s="43"/>
      <c r="N420" s="43"/>
      <c r="O420" s="43"/>
      <c r="P420" s="43"/>
      <c r="Q420" s="43"/>
    </row>
    <row r="421" spans="8:17" ht="12.75">
      <c r="H421" s="43"/>
      <c r="I421" s="43"/>
      <c r="J421" s="43"/>
      <c r="K421" s="43"/>
      <c r="L421" s="43"/>
      <c r="M421" s="43"/>
      <c r="N421" s="43"/>
      <c r="O421" s="43"/>
      <c r="P421" s="43"/>
      <c r="Q421" s="43"/>
    </row>
    <row r="422" spans="8:17" ht="12.75">
      <c r="H422" s="43"/>
      <c r="I422" s="43"/>
      <c r="J422" s="43"/>
      <c r="K422" s="43"/>
      <c r="L422" s="43"/>
      <c r="M422" s="43"/>
      <c r="N422" s="43"/>
      <c r="O422" s="43"/>
      <c r="P422" s="43"/>
      <c r="Q422" s="43"/>
    </row>
    <row r="423" spans="8:17" ht="12.75">
      <c r="H423" s="43"/>
      <c r="I423" s="43"/>
      <c r="J423" s="43"/>
      <c r="K423" s="43"/>
      <c r="L423" s="43"/>
      <c r="M423" s="43"/>
      <c r="N423" s="43"/>
      <c r="O423" s="43"/>
      <c r="P423" s="43"/>
      <c r="Q423" s="43"/>
    </row>
    <row r="424" spans="8:17" ht="12.75">
      <c r="H424" s="43"/>
      <c r="I424" s="43"/>
      <c r="J424" s="43"/>
      <c r="K424" s="43"/>
      <c r="L424" s="43"/>
      <c r="M424" s="43"/>
      <c r="N424" s="43"/>
      <c r="O424" s="43"/>
      <c r="P424" s="43"/>
      <c r="Q424" s="43"/>
    </row>
    <row r="425" spans="8:17" ht="12.75">
      <c r="H425" s="43"/>
      <c r="I425" s="43"/>
      <c r="J425" s="43"/>
      <c r="K425" s="43"/>
      <c r="L425" s="43"/>
      <c r="M425" s="43"/>
      <c r="N425" s="43"/>
      <c r="O425" s="43"/>
      <c r="P425" s="43"/>
      <c r="Q425" s="43"/>
    </row>
    <row r="426" spans="8:17" ht="12.75">
      <c r="H426" s="43"/>
      <c r="I426" s="43"/>
      <c r="J426" s="43"/>
      <c r="K426" s="43"/>
      <c r="L426" s="43"/>
      <c r="M426" s="43"/>
      <c r="N426" s="43"/>
      <c r="O426" s="43"/>
      <c r="P426" s="43"/>
      <c r="Q426" s="43"/>
    </row>
    <row r="427" spans="8:17" ht="12.75">
      <c r="H427" s="43"/>
      <c r="I427" s="43"/>
      <c r="J427" s="43"/>
      <c r="K427" s="43"/>
      <c r="L427" s="43"/>
      <c r="M427" s="43"/>
      <c r="N427" s="43"/>
      <c r="O427" s="43"/>
      <c r="P427" s="43"/>
      <c r="Q427" s="43"/>
    </row>
    <row r="428" spans="8:17" ht="12.75">
      <c r="H428" s="43"/>
      <c r="I428" s="43"/>
      <c r="J428" s="43"/>
      <c r="K428" s="43"/>
      <c r="L428" s="43"/>
      <c r="M428" s="43"/>
      <c r="N428" s="43"/>
      <c r="O428" s="43"/>
      <c r="P428" s="43"/>
      <c r="Q428" s="43"/>
    </row>
    <row r="429" spans="8:17" ht="12.75">
      <c r="H429" s="43"/>
      <c r="I429" s="43"/>
      <c r="J429" s="43"/>
      <c r="K429" s="43"/>
      <c r="L429" s="43"/>
      <c r="M429" s="43"/>
      <c r="N429" s="43"/>
      <c r="O429" s="43"/>
      <c r="P429" s="43"/>
      <c r="Q429" s="43"/>
    </row>
    <row r="430" spans="8:17" ht="12.75">
      <c r="H430" s="43"/>
      <c r="I430" s="43"/>
      <c r="J430" s="43"/>
      <c r="K430" s="43"/>
      <c r="L430" s="43"/>
      <c r="M430" s="43"/>
      <c r="N430" s="43"/>
      <c r="O430" s="43"/>
      <c r="P430" s="43"/>
      <c r="Q430" s="43"/>
    </row>
    <row r="431" spans="8:17" ht="12.75">
      <c r="H431" s="43"/>
      <c r="I431" s="43"/>
      <c r="J431" s="43"/>
      <c r="K431" s="43"/>
      <c r="L431" s="43"/>
      <c r="M431" s="43"/>
      <c r="N431" s="43"/>
      <c r="O431" s="43"/>
      <c r="P431" s="43"/>
      <c r="Q431" s="43"/>
    </row>
    <row r="432" spans="8:17" ht="12.75">
      <c r="H432" s="43"/>
      <c r="I432" s="43"/>
      <c r="J432" s="43"/>
      <c r="K432" s="43"/>
      <c r="L432" s="43"/>
      <c r="M432" s="43"/>
      <c r="N432" s="43"/>
      <c r="O432" s="43"/>
      <c r="P432" s="43"/>
      <c r="Q432" s="43"/>
    </row>
    <row r="433" spans="8:17" ht="12.75">
      <c r="H433" s="43"/>
      <c r="I433" s="43"/>
      <c r="J433" s="43"/>
      <c r="K433" s="43"/>
      <c r="L433" s="43"/>
      <c r="M433" s="43"/>
      <c r="N433" s="43"/>
      <c r="O433" s="43"/>
      <c r="P433" s="43"/>
      <c r="Q433" s="43"/>
    </row>
    <row r="434" spans="8:17" ht="12.75">
      <c r="H434" s="43"/>
      <c r="I434" s="43"/>
      <c r="J434" s="43"/>
      <c r="K434" s="43"/>
      <c r="L434" s="43"/>
      <c r="M434" s="43"/>
      <c r="N434" s="43"/>
      <c r="O434" s="43"/>
      <c r="P434" s="43"/>
      <c r="Q434" s="43"/>
    </row>
    <row r="435" spans="8:17" ht="12.75">
      <c r="H435" s="43"/>
      <c r="I435" s="43"/>
      <c r="J435" s="43"/>
      <c r="K435" s="43"/>
      <c r="L435" s="43"/>
      <c r="M435" s="43"/>
      <c r="N435" s="43"/>
      <c r="O435" s="43"/>
      <c r="P435" s="43"/>
      <c r="Q435" s="43"/>
    </row>
    <row r="436" spans="8:17" ht="12.75">
      <c r="H436" s="43"/>
      <c r="I436" s="43"/>
      <c r="J436" s="43"/>
      <c r="K436" s="43"/>
      <c r="L436" s="43"/>
      <c r="M436" s="43"/>
      <c r="N436" s="43"/>
      <c r="O436" s="43"/>
      <c r="P436" s="43"/>
      <c r="Q436" s="43"/>
    </row>
    <row r="437" spans="8:17" ht="12.75">
      <c r="H437" s="43"/>
      <c r="I437" s="43"/>
      <c r="J437" s="43"/>
      <c r="K437" s="43"/>
      <c r="L437" s="43"/>
      <c r="M437" s="43"/>
      <c r="N437" s="43"/>
      <c r="O437" s="43"/>
      <c r="P437" s="43"/>
      <c r="Q437" s="43"/>
    </row>
    <row r="438" spans="8:17" ht="12.75">
      <c r="H438" s="43"/>
      <c r="I438" s="43"/>
      <c r="J438" s="43"/>
      <c r="K438" s="43"/>
      <c r="L438" s="43"/>
      <c r="M438" s="43"/>
      <c r="N438" s="43"/>
      <c r="O438" s="43"/>
      <c r="P438" s="43"/>
      <c r="Q438" s="43"/>
    </row>
    <row r="439" spans="8:17" ht="12.75">
      <c r="H439" s="43"/>
      <c r="I439" s="43"/>
      <c r="J439" s="43"/>
      <c r="K439" s="43"/>
      <c r="L439" s="43"/>
      <c r="M439" s="43"/>
      <c r="N439" s="43"/>
      <c r="O439" s="43"/>
      <c r="P439" s="43"/>
      <c r="Q439" s="43"/>
    </row>
    <row r="440" spans="8:17" ht="12.75">
      <c r="H440" s="43"/>
      <c r="I440" s="43"/>
      <c r="J440" s="43"/>
      <c r="K440" s="43"/>
      <c r="L440" s="43"/>
      <c r="M440" s="43"/>
      <c r="N440" s="43"/>
      <c r="O440" s="43"/>
      <c r="P440" s="43"/>
      <c r="Q440" s="43"/>
    </row>
    <row r="441" spans="8:17" ht="12.75">
      <c r="H441" s="43"/>
      <c r="I441" s="43"/>
      <c r="J441" s="43"/>
      <c r="K441" s="43"/>
      <c r="L441" s="43"/>
      <c r="M441" s="43"/>
      <c r="N441" s="43"/>
      <c r="O441" s="43"/>
      <c r="P441" s="43"/>
      <c r="Q441" s="43"/>
    </row>
    <row r="442" spans="8:17" ht="12.75">
      <c r="H442" s="43"/>
      <c r="I442" s="43"/>
      <c r="J442" s="43"/>
      <c r="K442" s="43"/>
      <c r="L442" s="43"/>
      <c r="M442" s="43"/>
      <c r="N442" s="43"/>
      <c r="O442" s="43"/>
      <c r="P442" s="43"/>
      <c r="Q442" s="43"/>
    </row>
    <row r="443" spans="8:17" ht="12.75">
      <c r="H443" s="43"/>
      <c r="I443" s="43"/>
      <c r="J443" s="43"/>
      <c r="K443" s="43"/>
      <c r="L443" s="43"/>
      <c r="M443" s="43"/>
      <c r="N443" s="43"/>
      <c r="O443" s="43"/>
      <c r="P443" s="43"/>
      <c r="Q443" s="43"/>
    </row>
    <row r="444" spans="8:17" ht="12.75">
      <c r="H444" s="43"/>
      <c r="I444" s="43"/>
      <c r="J444" s="43"/>
      <c r="K444" s="43"/>
      <c r="L444" s="43"/>
      <c r="M444" s="43"/>
      <c r="N444" s="43"/>
      <c r="O444" s="43"/>
      <c r="P444" s="43"/>
      <c r="Q444" s="43"/>
    </row>
    <row r="445" spans="8:17" ht="12.75">
      <c r="H445" s="43"/>
      <c r="I445" s="43"/>
      <c r="J445" s="43"/>
      <c r="K445" s="43"/>
      <c r="L445" s="43"/>
      <c r="M445" s="43"/>
      <c r="N445" s="43"/>
      <c r="O445" s="43"/>
      <c r="P445" s="43"/>
      <c r="Q445" s="43"/>
    </row>
    <row r="446" spans="8:17" ht="12.75">
      <c r="H446" s="43"/>
      <c r="I446" s="43"/>
      <c r="J446" s="43"/>
      <c r="K446" s="43"/>
      <c r="L446" s="43"/>
      <c r="M446" s="43"/>
      <c r="N446" s="43"/>
      <c r="O446" s="43"/>
      <c r="P446" s="43"/>
      <c r="Q446" s="43"/>
    </row>
    <row r="447" spans="8:17" ht="12.75"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8:17" ht="12.75">
      <c r="H448" s="43"/>
      <c r="I448" s="43"/>
      <c r="J448" s="43"/>
      <c r="K448" s="43"/>
      <c r="L448" s="43"/>
      <c r="M448" s="43"/>
      <c r="N448" s="43"/>
      <c r="O448" s="43"/>
      <c r="P448" s="43"/>
      <c r="Q448" s="43"/>
    </row>
    <row r="449" spans="8:17" ht="12.75">
      <c r="H449" s="43"/>
      <c r="I449" s="43"/>
      <c r="J449" s="43"/>
      <c r="K449" s="43"/>
      <c r="L449" s="43"/>
      <c r="M449" s="43"/>
      <c r="N449" s="43"/>
      <c r="O449" s="43"/>
      <c r="P449" s="43"/>
      <c r="Q449" s="43"/>
    </row>
    <row r="450" spans="8:17" ht="12.75">
      <c r="H450" s="43"/>
      <c r="I450" s="43"/>
      <c r="J450" s="43"/>
      <c r="K450" s="43"/>
      <c r="L450" s="43"/>
      <c r="M450" s="43"/>
      <c r="N450" s="43"/>
      <c r="O450" s="43"/>
      <c r="P450" s="43"/>
      <c r="Q450" s="43"/>
    </row>
    <row r="451" spans="8:17" ht="12.75">
      <c r="H451" s="43"/>
      <c r="I451" s="43"/>
      <c r="J451" s="43"/>
      <c r="K451" s="43"/>
      <c r="L451" s="43"/>
      <c r="M451" s="43"/>
      <c r="N451" s="43"/>
      <c r="O451" s="43"/>
      <c r="P451" s="43"/>
      <c r="Q451" s="43"/>
    </row>
    <row r="452" spans="8:17" ht="12.75">
      <c r="H452" s="43"/>
      <c r="I452" s="43"/>
      <c r="J452" s="43"/>
      <c r="K452" s="43"/>
      <c r="L452" s="43"/>
      <c r="M452" s="43"/>
      <c r="N452" s="43"/>
      <c r="O452" s="43"/>
      <c r="P452" s="43"/>
      <c r="Q452" s="43"/>
    </row>
    <row r="453" spans="8:17" ht="12.75">
      <c r="H453" s="43"/>
      <c r="I453" s="43"/>
      <c r="J453" s="43"/>
      <c r="K453" s="43"/>
      <c r="L453" s="43"/>
      <c r="M453" s="43"/>
      <c r="N453" s="43"/>
      <c r="O453" s="43"/>
      <c r="P453" s="43"/>
      <c r="Q453" s="43"/>
    </row>
    <row r="454" spans="8:17" ht="12.75">
      <c r="H454" s="43"/>
      <c r="I454" s="43"/>
      <c r="J454" s="43"/>
      <c r="K454" s="43"/>
      <c r="L454" s="43"/>
      <c r="M454" s="43"/>
      <c r="N454" s="43"/>
      <c r="O454" s="43"/>
      <c r="P454" s="43"/>
      <c r="Q454" s="43"/>
    </row>
    <row r="455" spans="8:17" ht="12.75">
      <c r="H455" s="43"/>
      <c r="I455" s="43"/>
      <c r="J455" s="43"/>
      <c r="K455" s="43"/>
      <c r="L455" s="43"/>
      <c r="M455" s="43"/>
      <c r="N455" s="43"/>
      <c r="O455" s="43"/>
      <c r="P455" s="43"/>
      <c r="Q455" s="4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Orientavimosi sporto programos "Takas" tinklapis</dc:title>
  <dc:subject/>
  <dc:creator>Microsoft Corporation</dc:creator>
  <cp:keywords/>
  <dc:description/>
  <cp:lastModifiedBy>Vytenis</cp:lastModifiedBy>
  <cp:lastPrinted>2006-01-14T03:12:43Z</cp:lastPrinted>
  <dcterms:created xsi:type="dcterms:W3CDTF">1996-10-14T23:33:28Z</dcterms:created>
  <dcterms:modified xsi:type="dcterms:W3CDTF">2009-12-26T01:48:46Z</dcterms:modified>
  <cp:category/>
  <cp:version/>
  <cp:contentType/>
  <cp:contentStatus/>
</cp:coreProperties>
</file>